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5480" windowHeight="11640" activeTab="4"/>
  </bookViews>
  <sheets>
    <sheet name="data" sheetId="1" r:id="rId1"/>
    <sheet name="Summary" sheetId="2" r:id="rId2"/>
    <sheet name="lookup" sheetId="3" r:id="rId3"/>
    <sheet name="Dept Look up" sheetId="4" r:id="rId4"/>
    <sheet name="Published" sheetId="5" r:id="rId5"/>
  </sheets>
  <externalReferences>
    <externalReference r:id="rId6"/>
  </externalReferences>
  <definedNames>
    <definedName name="_xlnm._FilterDatabase" localSheetId="1" hidden="1">Summary!$A$2:$G$156</definedName>
    <definedName name="November_2014" localSheetId="0">data!$A$1:$P$143</definedName>
    <definedName name="October_2014" localSheetId="0">data!$A$1:$P$132</definedName>
    <definedName name="September_2014" localSheetId="0">data!$A$1:$P$120</definedName>
  </definedNames>
  <calcPr calcId="145621"/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4" i="2"/>
  <c r="D140" i="2"/>
  <c r="F140" i="2"/>
  <c r="D141" i="2"/>
  <c r="F141" i="2"/>
  <c r="D142" i="2"/>
  <c r="F142" i="2"/>
  <c r="D143" i="2"/>
  <c r="F143" i="2"/>
  <c r="C140" i="2"/>
  <c r="C141" i="2"/>
  <c r="C142" i="2"/>
  <c r="C143" i="2"/>
  <c r="A140" i="2"/>
  <c r="A141" i="2"/>
  <c r="A142" i="2"/>
  <c r="A143" i="2"/>
  <c r="A121" i="2"/>
  <c r="C121" i="2"/>
  <c r="F121" i="2" s="1"/>
  <c r="D121" i="2"/>
  <c r="A122" i="2"/>
  <c r="C122" i="2"/>
  <c r="D122" i="2"/>
  <c r="F122" i="2"/>
  <c r="A123" i="2"/>
  <c r="C123" i="2"/>
  <c r="F123" i="2" s="1"/>
  <c r="D123" i="2"/>
  <c r="A124" i="2"/>
  <c r="C124" i="2"/>
  <c r="D124" i="2"/>
  <c r="F124" i="2"/>
  <c r="A125" i="2"/>
  <c r="C125" i="2"/>
  <c r="F125" i="2" s="1"/>
  <c r="D125" i="2"/>
  <c r="A126" i="2"/>
  <c r="C126" i="2"/>
  <c r="D126" i="2"/>
  <c r="F126" i="2"/>
  <c r="A127" i="2"/>
  <c r="C127" i="2"/>
  <c r="F127" i="2" s="1"/>
  <c r="D127" i="2"/>
  <c r="A128" i="2"/>
  <c r="C128" i="2"/>
  <c r="D128" i="2"/>
  <c r="F128" i="2"/>
  <c r="A129" i="2"/>
  <c r="C129" i="2"/>
  <c r="F129" i="2" s="1"/>
  <c r="D129" i="2"/>
  <c r="A130" i="2"/>
  <c r="C130" i="2"/>
  <c r="D130" i="2"/>
  <c r="F130" i="2"/>
  <c r="A131" i="2"/>
  <c r="C131" i="2"/>
  <c r="F131" i="2" s="1"/>
  <c r="D131" i="2"/>
  <c r="A132" i="2"/>
  <c r="C132" i="2"/>
  <c r="D132" i="2"/>
  <c r="F132" i="2"/>
  <c r="A133" i="2"/>
  <c r="C133" i="2"/>
  <c r="F133" i="2" s="1"/>
  <c r="D133" i="2"/>
  <c r="A134" i="2"/>
  <c r="C134" i="2"/>
  <c r="D134" i="2"/>
  <c r="F134" i="2"/>
  <c r="A135" i="2"/>
  <c r="C135" i="2"/>
  <c r="F135" i="2" s="1"/>
  <c r="D135" i="2"/>
  <c r="A136" i="2"/>
  <c r="C136" i="2"/>
  <c r="D136" i="2"/>
  <c r="F136" i="2"/>
  <c r="A137" i="2"/>
  <c r="C137" i="2"/>
  <c r="F137" i="2" s="1"/>
  <c r="D137" i="2"/>
  <c r="A138" i="2"/>
  <c r="C138" i="2"/>
  <c r="D138" i="2"/>
  <c r="F138" i="2"/>
  <c r="A139" i="2"/>
  <c r="C139" i="2"/>
  <c r="F139" i="2" s="1"/>
  <c r="D139" i="2"/>
  <c r="D4" i="2"/>
  <c r="C4" i="2"/>
  <c r="F4" i="2" s="1"/>
  <c r="A4" i="2"/>
  <c r="W143" i="1"/>
  <c r="U143" i="1"/>
  <c r="AC143" i="1" s="1"/>
  <c r="S143" i="1"/>
  <c r="Q143" i="1"/>
  <c r="R143" i="1" s="1"/>
  <c r="B143" i="2" s="1"/>
  <c r="W142" i="1"/>
  <c r="U142" i="1"/>
  <c r="R142" i="1"/>
  <c r="B142" i="2" s="1"/>
  <c r="Q142" i="1"/>
  <c r="W141" i="1"/>
  <c r="V141" i="1"/>
  <c r="U141" i="1"/>
  <c r="AC141" i="1" s="1"/>
  <c r="Q141" i="1"/>
  <c r="R141" i="1" s="1"/>
  <c r="B141" i="2" s="1"/>
  <c r="AC140" i="1"/>
  <c r="W140" i="1"/>
  <c r="U140" i="1"/>
  <c r="S140" i="1"/>
  <c r="R140" i="1"/>
  <c r="B140" i="2" s="1"/>
  <c r="Q140" i="1"/>
  <c r="W139" i="1"/>
  <c r="S139" i="1"/>
  <c r="R139" i="1"/>
  <c r="B139" i="2" s="1"/>
  <c r="Q139" i="1"/>
  <c r="W138" i="1"/>
  <c r="V138" i="1"/>
  <c r="U138" i="1"/>
  <c r="AC138" i="1" s="1"/>
  <c r="S138" i="1"/>
  <c r="Q138" i="1"/>
  <c r="R138" i="1" s="1"/>
  <c r="B138" i="2" s="1"/>
  <c r="W137" i="1"/>
  <c r="V137" i="1"/>
  <c r="U137" i="1"/>
  <c r="AC137" i="1" s="1"/>
  <c r="S137" i="1"/>
  <c r="Q137" i="1"/>
  <c r="R137" i="1" s="1"/>
  <c r="B137" i="2" s="1"/>
  <c r="W136" i="1"/>
  <c r="S136" i="1"/>
  <c r="R136" i="1"/>
  <c r="B136" i="2" s="1"/>
  <c r="Q136" i="1"/>
  <c r="W135" i="1"/>
  <c r="S135" i="1"/>
  <c r="R135" i="1"/>
  <c r="B135" i="2" s="1"/>
  <c r="Q135" i="1"/>
  <c r="W134" i="1"/>
  <c r="V134" i="1"/>
  <c r="U134" i="1"/>
  <c r="AC134" i="1" s="1"/>
  <c r="S134" i="1"/>
  <c r="R134" i="1"/>
  <c r="B134" i="2" s="1"/>
  <c r="Q134" i="1"/>
  <c r="W133" i="1"/>
  <c r="U133" i="1"/>
  <c r="S133" i="1"/>
  <c r="Q133" i="1"/>
  <c r="R133" i="1" s="1"/>
  <c r="B133" i="2" s="1"/>
  <c r="AC132" i="1"/>
  <c r="W132" i="1"/>
  <c r="U132" i="1"/>
  <c r="S132" i="1"/>
  <c r="R132" i="1"/>
  <c r="B132" i="2" s="1"/>
  <c r="Q132" i="1"/>
  <c r="W131" i="1"/>
  <c r="S131" i="1"/>
  <c r="R131" i="1"/>
  <c r="B131" i="2" s="1"/>
  <c r="Q131" i="1"/>
  <c r="W130" i="1"/>
  <c r="V130" i="1"/>
  <c r="U130" i="1"/>
  <c r="AC130" i="1" s="1"/>
  <c r="S130" i="1"/>
  <c r="Q130" i="1"/>
  <c r="R130" i="1" s="1"/>
  <c r="B130" i="2" s="1"/>
  <c r="W129" i="1"/>
  <c r="V129" i="1"/>
  <c r="U129" i="1"/>
  <c r="AC129" i="1" s="1"/>
  <c r="S129" i="1"/>
  <c r="Q129" i="1"/>
  <c r="R129" i="1" s="1"/>
  <c r="B129" i="2" s="1"/>
  <c r="W128" i="1"/>
  <c r="S128" i="1"/>
  <c r="R128" i="1"/>
  <c r="B128" i="2" s="1"/>
  <c r="Q128" i="1"/>
  <c r="AC127" i="1"/>
  <c r="W127" i="1"/>
  <c r="V127" i="1"/>
  <c r="S127" i="1"/>
  <c r="U127" i="1" s="1"/>
  <c r="Q127" i="1"/>
  <c r="R127" i="1" s="1"/>
  <c r="B127" i="2" s="1"/>
  <c r="W126" i="1"/>
  <c r="U126" i="1"/>
  <c r="AC126" i="1" s="1"/>
  <c r="S126" i="1"/>
  <c r="R126" i="1"/>
  <c r="B126" i="2" s="1"/>
  <c r="Q126" i="1"/>
  <c r="W125" i="1"/>
  <c r="S125" i="1"/>
  <c r="Q125" i="1"/>
  <c r="R125" i="1" s="1"/>
  <c r="B125" i="2" s="1"/>
  <c r="W124" i="1"/>
  <c r="S124" i="1"/>
  <c r="R124" i="1"/>
  <c r="B124" i="2" s="1"/>
  <c r="Q124" i="1"/>
  <c r="AC123" i="1"/>
  <c r="W123" i="1"/>
  <c r="V123" i="1"/>
  <c r="S123" i="1"/>
  <c r="U123" i="1" s="1"/>
  <c r="Q123" i="1"/>
  <c r="R123" i="1" s="1"/>
  <c r="B123" i="2" s="1"/>
  <c r="W122" i="1"/>
  <c r="U122" i="1"/>
  <c r="AC122" i="1" s="1"/>
  <c r="S122" i="1"/>
  <c r="R122" i="1"/>
  <c r="B122" i="2" s="1"/>
  <c r="Q122" i="1"/>
  <c r="AC121" i="1"/>
  <c r="W121" i="1"/>
  <c r="V121" i="1"/>
  <c r="S121" i="1"/>
  <c r="R121" i="1"/>
  <c r="B121" i="2" s="1"/>
  <c r="Q121" i="1"/>
  <c r="W120" i="1"/>
  <c r="S120" i="1"/>
  <c r="R120" i="1"/>
  <c r="B120" i="2" s="1"/>
  <c r="Q120" i="1"/>
  <c r="W119" i="1"/>
  <c r="V119" i="1"/>
  <c r="U119" i="1"/>
  <c r="AC119" i="1" s="1"/>
  <c r="S119" i="1"/>
  <c r="Q119" i="1"/>
  <c r="R119" i="1" s="1"/>
  <c r="B119" i="2" s="1"/>
  <c r="W118" i="1"/>
  <c r="U118" i="1"/>
  <c r="S118" i="1"/>
  <c r="Q118" i="1"/>
  <c r="R118" i="1" s="1"/>
  <c r="B118" i="2" s="1"/>
  <c r="AC117" i="1"/>
  <c r="W117" i="1"/>
  <c r="U117" i="1"/>
  <c r="S117" i="1"/>
  <c r="R117" i="1"/>
  <c r="B117" i="2" s="1"/>
  <c r="Q117" i="1"/>
  <c r="W116" i="1"/>
  <c r="S116" i="1"/>
  <c r="R116" i="1"/>
  <c r="B116" i="2" s="1"/>
  <c r="Q116" i="1"/>
  <c r="W115" i="1"/>
  <c r="V115" i="1"/>
  <c r="U115" i="1"/>
  <c r="AC115" i="1" s="1"/>
  <c r="S115" i="1"/>
  <c r="Q115" i="1"/>
  <c r="R115" i="1" s="1"/>
  <c r="B115" i="2" s="1"/>
  <c r="W114" i="1"/>
  <c r="U114" i="1"/>
  <c r="S114" i="1"/>
  <c r="Q114" i="1"/>
  <c r="R114" i="1" s="1"/>
  <c r="B114" i="2" s="1"/>
  <c r="AC113" i="1"/>
  <c r="W113" i="1"/>
  <c r="U113" i="1"/>
  <c r="S113" i="1"/>
  <c r="R113" i="1"/>
  <c r="B113" i="2" s="1"/>
  <c r="Q113" i="1"/>
  <c r="W112" i="1"/>
  <c r="S112" i="1"/>
  <c r="R112" i="1"/>
  <c r="B112" i="2" s="1"/>
  <c r="Q112" i="1"/>
  <c r="W111" i="1"/>
  <c r="V111" i="1"/>
  <c r="U111" i="1"/>
  <c r="AC111" i="1" s="1"/>
  <c r="S111" i="1"/>
  <c r="Q111" i="1"/>
  <c r="R111" i="1" s="1"/>
  <c r="B111" i="2" s="1"/>
  <c r="AC110" i="1"/>
  <c r="W110" i="1"/>
  <c r="S110" i="1"/>
  <c r="V110" i="1" s="1"/>
  <c r="R110" i="1"/>
  <c r="B110" i="2" s="1"/>
  <c r="Q110" i="1"/>
  <c r="AC109" i="1"/>
  <c r="W109" i="1"/>
  <c r="V109" i="1"/>
  <c r="S109" i="1"/>
  <c r="U109" i="1" s="1"/>
  <c r="Q109" i="1"/>
  <c r="R109" i="1" s="1"/>
  <c r="B109" i="2" s="1"/>
  <c r="W108" i="1"/>
  <c r="U108" i="1"/>
  <c r="AC108" i="1" s="1"/>
  <c r="S108" i="1"/>
  <c r="R108" i="1"/>
  <c r="B108" i="2" s="1"/>
  <c r="Q108" i="1"/>
  <c r="W107" i="1"/>
  <c r="S107" i="1"/>
  <c r="Q107" i="1"/>
  <c r="R107" i="1" s="1"/>
  <c r="B107" i="2" s="1"/>
  <c r="W106" i="1"/>
  <c r="S106" i="1"/>
  <c r="R106" i="1"/>
  <c r="B106" i="2" s="1"/>
  <c r="Q106" i="1"/>
  <c r="AC105" i="1"/>
  <c r="W105" i="1"/>
  <c r="V105" i="1"/>
  <c r="S105" i="1"/>
  <c r="U105" i="1" s="1"/>
  <c r="Q105" i="1"/>
  <c r="R105" i="1" s="1"/>
  <c r="B105" i="2" s="1"/>
  <c r="AC104" i="1"/>
  <c r="W104" i="1"/>
  <c r="S104" i="1"/>
  <c r="V104" i="1" s="1"/>
  <c r="Q104" i="1"/>
  <c r="R104" i="1" s="1"/>
  <c r="B104" i="2" s="1"/>
  <c r="W103" i="1"/>
  <c r="U103" i="1"/>
  <c r="AC103" i="1" s="1"/>
  <c r="S103" i="1"/>
  <c r="R103" i="1"/>
  <c r="B103" i="2" s="1"/>
  <c r="Q103" i="1"/>
  <c r="AC102" i="1"/>
  <c r="W102" i="1"/>
  <c r="S102" i="1"/>
  <c r="U102" i="1" s="1"/>
  <c r="R102" i="1"/>
  <c r="B102" i="2" s="1"/>
  <c r="Q102" i="1"/>
  <c r="W101" i="1"/>
  <c r="U101" i="1"/>
  <c r="S101" i="1"/>
  <c r="Q101" i="1"/>
  <c r="R101" i="1" s="1"/>
  <c r="B101" i="2" s="1"/>
  <c r="W100" i="1"/>
  <c r="S100" i="1"/>
  <c r="Q100" i="1"/>
  <c r="R100" i="1" s="1"/>
  <c r="B100" i="2" s="1"/>
  <c r="W99" i="1"/>
  <c r="U99" i="1"/>
  <c r="AC99" i="1" s="1"/>
  <c r="S99" i="1"/>
  <c r="R99" i="1"/>
  <c r="B99" i="2" s="1"/>
  <c r="Q99" i="1"/>
  <c r="AC98" i="1"/>
  <c r="W98" i="1"/>
  <c r="S98" i="1"/>
  <c r="U98" i="1" s="1"/>
  <c r="R98" i="1"/>
  <c r="B98" i="2" s="1"/>
  <c r="Q98" i="1"/>
  <c r="W97" i="1"/>
  <c r="U97" i="1"/>
  <c r="S97" i="1"/>
  <c r="Q97" i="1"/>
  <c r="R97" i="1" s="1"/>
  <c r="B97" i="2" s="1"/>
  <c r="W96" i="1"/>
  <c r="S96" i="1"/>
  <c r="Q96" i="1"/>
  <c r="R96" i="1" s="1"/>
  <c r="B96" i="2" s="1"/>
  <c r="W95" i="1"/>
  <c r="U95" i="1"/>
  <c r="AC95" i="1" s="1"/>
  <c r="S95" i="1"/>
  <c r="R95" i="1"/>
  <c r="B95" i="2" s="1"/>
  <c r="Q95" i="1"/>
  <c r="AC94" i="1"/>
  <c r="W94" i="1"/>
  <c r="S94" i="1"/>
  <c r="U94" i="1" s="1"/>
  <c r="R94" i="1"/>
  <c r="B94" i="2" s="1"/>
  <c r="Q94" i="1"/>
  <c r="W93" i="1"/>
  <c r="U93" i="1"/>
  <c r="S93" i="1"/>
  <c r="Q93" i="1"/>
  <c r="R93" i="1" s="1"/>
  <c r="B93" i="2" s="1"/>
  <c r="W92" i="1"/>
  <c r="S92" i="1"/>
  <c r="Q92" i="1"/>
  <c r="R92" i="1" s="1"/>
  <c r="B92" i="2" s="1"/>
  <c r="W91" i="1"/>
  <c r="U91" i="1"/>
  <c r="AC91" i="1" s="1"/>
  <c r="S91" i="1"/>
  <c r="R91" i="1"/>
  <c r="B91" i="2" s="1"/>
  <c r="Q91" i="1"/>
  <c r="AC90" i="1"/>
  <c r="W90" i="1"/>
  <c r="S90" i="1"/>
  <c r="U90" i="1" s="1"/>
  <c r="R90" i="1"/>
  <c r="B90" i="2" s="1"/>
  <c r="Q90" i="1"/>
  <c r="AC89" i="1"/>
  <c r="W89" i="1"/>
  <c r="V89" i="1"/>
  <c r="S89" i="1"/>
  <c r="Q89" i="1"/>
  <c r="R89" i="1" s="1"/>
  <c r="B89" i="2" s="1"/>
  <c r="AC88" i="1"/>
  <c r="W88" i="1"/>
  <c r="U88" i="1"/>
  <c r="S88" i="1"/>
  <c r="R88" i="1"/>
  <c r="B88" i="2" s="1"/>
  <c r="Q88" i="1"/>
  <c r="W87" i="1"/>
  <c r="S87" i="1"/>
  <c r="R87" i="1"/>
  <c r="B87" i="2" s="1"/>
  <c r="Q87" i="1"/>
  <c r="W86" i="1"/>
  <c r="V86" i="1"/>
  <c r="U86" i="1"/>
  <c r="AC86" i="1" s="1"/>
  <c r="S86" i="1"/>
  <c r="Q86" i="1"/>
  <c r="R86" i="1" s="1"/>
  <c r="B86" i="2" s="1"/>
  <c r="W85" i="1"/>
  <c r="U85" i="1"/>
  <c r="S85" i="1"/>
  <c r="Q85" i="1"/>
  <c r="R85" i="1" s="1"/>
  <c r="B85" i="2" s="1"/>
  <c r="AC84" i="1"/>
  <c r="W84" i="1"/>
  <c r="U84" i="1"/>
  <c r="S84" i="1"/>
  <c r="R84" i="1"/>
  <c r="B84" i="2" s="1"/>
  <c r="Q84" i="1"/>
  <c r="W83" i="1"/>
  <c r="S83" i="1"/>
  <c r="R83" i="1"/>
  <c r="B83" i="2" s="1"/>
  <c r="Q83" i="1"/>
  <c r="W82" i="1"/>
  <c r="V82" i="1"/>
  <c r="U82" i="1"/>
  <c r="AC82" i="1" s="1"/>
  <c r="S82" i="1"/>
  <c r="Q82" i="1"/>
  <c r="R82" i="1" s="1"/>
  <c r="B82" i="2" s="1"/>
  <c r="W81" i="1"/>
  <c r="U81" i="1"/>
  <c r="S81" i="1"/>
  <c r="Q81" i="1"/>
  <c r="R81" i="1" s="1"/>
  <c r="B81" i="2" s="1"/>
  <c r="AC80" i="1"/>
  <c r="W80" i="1"/>
  <c r="S80" i="1"/>
  <c r="V80" i="1" s="1"/>
  <c r="Q80" i="1"/>
  <c r="R80" i="1" s="1"/>
  <c r="B80" i="2" s="1"/>
  <c r="AC79" i="1"/>
  <c r="W79" i="1"/>
  <c r="S79" i="1"/>
  <c r="V79" i="1" s="1"/>
  <c r="Q79" i="1"/>
  <c r="R79" i="1" s="1"/>
  <c r="B79" i="2" s="1"/>
  <c r="W78" i="1"/>
  <c r="S78" i="1"/>
  <c r="R78" i="1"/>
  <c r="B78" i="2" s="1"/>
  <c r="Q78" i="1"/>
  <c r="AC77" i="1"/>
  <c r="W77" i="1"/>
  <c r="V77" i="1"/>
  <c r="S77" i="1"/>
  <c r="U77" i="1" s="1"/>
  <c r="Q77" i="1"/>
  <c r="R77" i="1" s="1"/>
  <c r="B77" i="2" s="1"/>
  <c r="W76" i="1"/>
  <c r="U76" i="1"/>
  <c r="AC76" i="1" s="1"/>
  <c r="S76" i="1"/>
  <c r="R76" i="1"/>
  <c r="B76" i="2" s="1"/>
  <c r="Q76" i="1"/>
  <c r="W75" i="1"/>
  <c r="S75" i="1"/>
  <c r="Q75" i="1"/>
  <c r="R75" i="1" s="1"/>
  <c r="B75" i="2" s="1"/>
  <c r="W74" i="1"/>
  <c r="S74" i="1"/>
  <c r="R74" i="1"/>
  <c r="B74" i="2" s="1"/>
  <c r="Q74" i="1"/>
  <c r="AC73" i="1"/>
  <c r="W73" i="1"/>
  <c r="V73" i="1"/>
  <c r="S73" i="1"/>
  <c r="U73" i="1" s="1"/>
  <c r="Q73" i="1"/>
  <c r="R73" i="1" s="1"/>
  <c r="B73" i="2" s="1"/>
  <c r="W72" i="1"/>
  <c r="U72" i="1"/>
  <c r="AC72" i="1" s="1"/>
  <c r="S72" i="1"/>
  <c r="R72" i="1"/>
  <c r="B72" i="2" s="1"/>
  <c r="Q72" i="1"/>
  <c r="AC71" i="1"/>
  <c r="W71" i="1"/>
  <c r="V71" i="1"/>
  <c r="S71" i="1"/>
  <c r="R71" i="1"/>
  <c r="B71" i="2" s="1"/>
  <c r="Q71" i="1"/>
  <c r="W70" i="1"/>
  <c r="S70" i="1"/>
  <c r="R70" i="1"/>
  <c r="B70" i="2" s="1"/>
  <c r="Q70" i="1"/>
  <c r="W69" i="1"/>
  <c r="V69" i="1"/>
  <c r="U69" i="1"/>
  <c r="AC69" i="1" s="1"/>
  <c r="S69" i="1"/>
  <c r="Q69" i="1"/>
  <c r="R69" i="1" s="1"/>
  <c r="B69" i="2" s="1"/>
  <c r="W68" i="1"/>
  <c r="U68" i="1"/>
  <c r="S68" i="1"/>
  <c r="Q68" i="1"/>
  <c r="R68" i="1" s="1"/>
  <c r="B68" i="2" s="1"/>
  <c r="AC67" i="1"/>
  <c r="W67" i="1"/>
  <c r="U67" i="1"/>
  <c r="S67" i="1"/>
  <c r="R67" i="1"/>
  <c r="B67" i="2" s="1"/>
  <c r="Q67" i="1"/>
  <c r="W66" i="1"/>
  <c r="S66" i="1"/>
  <c r="R66" i="1"/>
  <c r="B66" i="2" s="1"/>
  <c r="Q66" i="1"/>
  <c r="W65" i="1"/>
  <c r="V65" i="1"/>
  <c r="U65" i="1"/>
  <c r="AC65" i="1" s="1"/>
  <c r="S65" i="1"/>
  <c r="Q65" i="1"/>
  <c r="R65" i="1" s="1"/>
  <c r="B65" i="2" s="1"/>
  <c r="W64" i="1"/>
  <c r="U64" i="1"/>
  <c r="S64" i="1"/>
  <c r="Q64" i="1"/>
  <c r="R64" i="1" s="1"/>
  <c r="B64" i="2" s="1"/>
  <c r="AC63" i="1"/>
  <c r="W63" i="1"/>
  <c r="U63" i="1"/>
  <c r="S63" i="1"/>
  <c r="R63" i="1"/>
  <c r="B63" i="2" s="1"/>
  <c r="Q63" i="1"/>
  <c r="W62" i="1"/>
  <c r="S62" i="1"/>
  <c r="R62" i="1"/>
  <c r="B62" i="2" s="1"/>
  <c r="Q62" i="1"/>
  <c r="W61" i="1"/>
  <c r="V61" i="1"/>
  <c r="U61" i="1"/>
  <c r="AC61" i="1" s="1"/>
  <c r="S61" i="1"/>
  <c r="Q61" i="1"/>
  <c r="R61" i="1" s="1"/>
  <c r="B61" i="2" s="1"/>
  <c r="W60" i="1"/>
  <c r="U60" i="1"/>
  <c r="S60" i="1"/>
  <c r="Q60" i="1"/>
  <c r="R60" i="1" s="1"/>
  <c r="B60" i="2" s="1"/>
  <c r="AC59" i="1"/>
  <c r="W59" i="1"/>
  <c r="U59" i="1"/>
  <c r="S59" i="1"/>
  <c r="R59" i="1"/>
  <c r="B59" i="2" s="1"/>
  <c r="Q59" i="1"/>
  <c r="W58" i="1"/>
  <c r="S58" i="1"/>
  <c r="R58" i="1"/>
  <c r="B58" i="2" s="1"/>
  <c r="Q58" i="1"/>
  <c r="W57" i="1"/>
  <c r="V57" i="1"/>
  <c r="U57" i="1"/>
  <c r="AC57" i="1" s="1"/>
  <c r="S57" i="1"/>
  <c r="Q57" i="1"/>
  <c r="R57" i="1" s="1"/>
  <c r="B57" i="2" s="1"/>
  <c r="W56" i="1"/>
  <c r="U56" i="1"/>
  <c r="S56" i="1"/>
  <c r="Q56" i="1"/>
  <c r="R56" i="1" s="1"/>
  <c r="B56" i="2" s="1"/>
  <c r="W55" i="1"/>
  <c r="S55" i="1"/>
  <c r="R55" i="1"/>
  <c r="B55" i="2" s="1"/>
  <c r="Q55" i="1"/>
  <c r="W54" i="1"/>
  <c r="S54" i="1"/>
  <c r="R54" i="1"/>
  <c r="B54" i="2" s="1"/>
  <c r="Q54" i="1"/>
  <c r="W53" i="1"/>
  <c r="V53" i="1"/>
  <c r="U53" i="1"/>
  <c r="AC53" i="1" s="1"/>
  <c r="S53" i="1"/>
  <c r="Q53" i="1"/>
  <c r="R53" i="1" s="1"/>
  <c r="B53" i="2" s="1"/>
  <c r="W52" i="1"/>
  <c r="U52" i="1"/>
  <c r="R52" i="1"/>
  <c r="B52" i="2" s="1"/>
  <c r="Q52" i="1"/>
  <c r="AC51" i="1"/>
  <c r="W51" i="1"/>
  <c r="V51" i="1"/>
  <c r="Q51" i="1"/>
  <c r="R51" i="1" s="1"/>
  <c r="B51" i="2" s="1"/>
  <c r="W50" i="1"/>
  <c r="S50" i="1"/>
  <c r="R50" i="1"/>
  <c r="B50" i="2" s="1"/>
  <c r="Q50" i="1"/>
  <c r="W49" i="1"/>
  <c r="S49" i="1"/>
  <c r="R49" i="1"/>
  <c r="B49" i="2" s="1"/>
  <c r="Q49" i="1"/>
  <c r="W48" i="1"/>
  <c r="V48" i="1"/>
  <c r="U48" i="1"/>
  <c r="AC48" i="1" s="1"/>
  <c r="S48" i="1"/>
  <c r="Q48" i="1"/>
  <c r="R48" i="1" s="1"/>
  <c r="B48" i="2" s="1"/>
  <c r="W47" i="1"/>
  <c r="U47" i="1"/>
  <c r="S47" i="1"/>
  <c r="Q47" i="1"/>
  <c r="R47" i="1" s="1"/>
  <c r="B47" i="2" s="1"/>
  <c r="W46" i="1"/>
  <c r="S46" i="1"/>
  <c r="R46" i="1"/>
  <c r="B46" i="2" s="1"/>
  <c r="Q46" i="1"/>
  <c r="W45" i="1"/>
  <c r="S45" i="1"/>
  <c r="R45" i="1"/>
  <c r="B45" i="2" s="1"/>
  <c r="Q45" i="1"/>
  <c r="W44" i="1"/>
  <c r="V44" i="1"/>
  <c r="U44" i="1"/>
  <c r="AC44" i="1" s="1"/>
  <c r="S44" i="1"/>
  <c r="Q44" i="1"/>
  <c r="R44" i="1" s="1"/>
  <c r="B44" i="2" s="1"/>
  <c r="W43" i="1"/>
  <c r="U43" i="1"/>
  <c r="S43" i="1"/>
  <c r="Q43" i="1"/>
  <c r="R43" i="1" s="1"/>
  <c r="B43" i="2" s="1"/>
  <c r="AC42" i="1"/>
  <c r="W42" i="1"/>
  <c r="S42" i="1"/>
  <c r="V42" i="1" s="1"/>
  <c r="R42" i="1"/>
  <c r="B42" i="2" s="1"/>
  <c r="Q42" i="1"/>
  <c r="AC41" i="1"/>
  <c r="W41" i="1"/>
  <c r="V41" i="1"/>
  <c r="S41" i="1"/>
  <c r="Q41" i="1"/>
  <c r="R41" i="1" s="1"/>
  <c r="B41" i="2" s="1"/>
  <c r="W40" i="1"/>
  <c r="S40" i="1"/>
  <c r="R40" i="1"/>
  <c r="B40" i="2" s="1"/>
  <c r="Q40" i="1"/>
  <c r="W39" i="1"/>
  <c r="S39" i="1"/>
  <c r="R39" i="1"/>
  <c r="B39" i="2" s="1"/>
  <c r="Q39" i="1"/>
  <c r="W38" i="1"/>
  <c r="V38" i="1"/>
  <c r="U38" i="1"/>
  <c r="AC38" i="1" s="1"/>
  <c r="S38" i="1"/>
  <c r="Q38" i="1"/>
  <c r="R38" i="1" s="1"/>
  <c r="B38" i="2" s="1"/>
  <c r="W37" i="1"/>
  <c r="U37" i="1"/>
  <c r="S37" i="1"/>
  <c r="Q37" i="1"/>
  <c r="R37" i="1" s="1"/>
  <c r="B37" i="2" s="1"/>
  <c r="W36" i="1"/>
  <c r="S36" i="1"/>
  <c r="R36" i="1"/>
  <c r="B36" i="2" s="1"/>
  <c r="Q36" i="1"/>
  <c r="W35" i="1"/>
  <c r="S35" i="1"/>
  <c r="R35" i="1"/>
  <c r="B35" i="2" s="1"/>
  <c r="Q35" i="1"/>
  <c r="AC34" i="1"/>
  <c r="W34" i="1"/>
  <c r="V34" i="1"/>
  <c r="S34" i="1"/>
  <c r="Q34" i="1"/>
  <c r="R34" i="1" s="1"/>
  <c r="B34" i="2" s="1"/>
  <c r="W33" i="1"/>
  <c r="S33" i="1"/>
  <c r="R33" i="1"/>
  <c r="B33" i="2" s="1"/>
  <c r="Q33" i="1"/>
  <c r="W32" i="1"/>
  <c r="S32" i="1"/>
  <c r="U32" i="1" s="1"/>
  <c r="R32" i="1"/>
  <c r="B32" i="2" s="1"/>
  <c r="Q32" i="1"/>
  <c r="W31" i="1"/>
  <c r="V31" i="1"/>
  <c r="U31" i="1"/>
  <c r="AC31" i="1" s="1"/>
  <c r="S31" i="1"/>
  <c r="Q31" i="1"/>
  <c r="R31" i="1" s="1"/>
  <c r="B31" i="2" s="1"/>
  <c r="W30" i="1"/>
  <c r="U30" i="1"/>
  <c r="AC30" i="1" s="1"/>
  <c r="S30" i="1"/>
  <c r="V30" i="1" s="1"/>
  <c r="Q30" i="1"/>
  <c r="R30" i="1" s="1"/>
  <c r="B30" i="2" s="1"/>
  <c r="W29" i="1"/>
  <c r="S29" i="1"/>
  <c r="R29" i="1"/>
  <c r="B29" i="2" s="1"/>
  <c r="Q29" i="1"/>
  <c r="W28" i="1"/>
  <c r="V28" i="1"/>
  <c r="S28" i="1"/>
  <c r="U28" i="1" s="1"/>
  <c r="AC28" i="1" s="1"/>
  <c r="Q28" i="1"/>
  <c r="R28" i="1" s="1"/>
  <c r="B28" i="2" s="1"/>
  <c r="W27" i="1"/>
  <c r="V27" i="1"/>
  <c r="U27" i="1"/>
  <c r="AC27" i="1" s="1"/>
  <c r="S27" i="1"/>
  <c r="Q27" i="1"/>
  <c r="R27" i="1" s="1"/>
  <c r="B27" i="2" s="1"/>
  <c r="W26" i="1"/>
  <c r="S26" i="1"/>
  <c r="Q26" i="1"/>
  <c r="R26" i="1" s="1"/>
  <c r="B26" i="2" s="1"/>
  <c r="W25" i="1"/>
  <c r="S25" i="1"/>
  <c r="R25" i="1"/>
  <c r="B25" i="2" s="1"/>
  <c r="Q25" i="1"/>
  <c r="W24" i="1"/>
  <c r="V24" i="1"/>
  <c r="S24" i="1"/>
  <c r="U24" i="1" s="1"/>
  <c r="AC24" i="1" s="1"/>
  <c r="Q24" i="1"/>
  <c r="R24" i="1" s="1"/>
  <c r="B24" i="2" s="1"/>
  <c r="W23" i="1"/>
  <c r="V23" i="1"/>
  <c r="U23" i="1"/>
  <c r="AC23" i="1" s="1"/>
  <c r="S23" i="1"/>
  <c r="Q23" i="1"/>
  <c r="R23" i="1" s="1"/>
  <c r="B23" i="2" s="1"/>
  <c r="W22" i="1"/>
  <c r="S22" i="1"/>
  <c r="Q22" i="1"/>
  <c r="R22" i="1" s="1"/>
  <c r="B22" i="2" s="1"/>
  <c r="W21" i="1"/>
  <c r="U21" i="1"/>
  <c r="AC21" i="1" s="1"/>
  <c r="S21" i="1"/>
  <c r="R21" i="1"/>
  <c r="B21" i="2" s="1"/>
  <c r="Q21" i="1"/>
  <c r="AC20" i="1"/>
  <c r="W20" i="1"/>
  <c r="S20" i="1"/>
  <c r="U20" i="1" s="1"/>
  <c r="R20" i="1"/>
  <c r="B20" i="2" s="1"/>
  <c r="Q20" i="1"/>
  <c r="AC19" i="1"/>
  <c r="W19" i="1"/>
  <c r="V19" i="1"/>
  <c r="S19" i="1"/>
  <c r="Q19" i="1"/>
  <c r="R19" i="1" s="1"/>
  <c r="B19" i="2" s="1"/>
  <c r="AC18" i="1"/>
  <c r="W18" i="1"/>
  <c r="S18" i="1"/>
  <c r="V18" i="1" s="1"/>
  <c r="Q18" i="1"/>
  <c r="R18" i="1" s="1"/>
  <c r="B18" i="2" s="1"/>
  <c r="W17" i="1"/>
  <c r="V17" i="1"/>
  <c r="U17" i="1"/>
  <c r="AC17" i="1" s="1"/>
  <c r="S17" i="1"/>
  <c r="R17" i="1"/>
  <c r="B17" i="2" s="1"/>
  <c r="Q17" i="1"/>
  <c r="W16" i="1"/>
  <c r="V16" i="1"/>
  <c r="U16" i="1"/>
  <c r="AC16" i="1" s="1"/>
  <c r="S16" i="1"/>
  <c r="Q16" i="1"/>
  <c r="R16" i="1" s="1"/>
  <c r="B16" i="2" s="1"/>
  <c r="W15" i="1"/>
  <c r="S15" i="1"/>
  <c r="R15" i="1"/>
  <c r="B15" i="2" s="1"/>
  <c r="Q15" i="1"/>
  <c r="W14" i="1"/>
  <c r="V14" i="1"/>
  <c r="S14" i="1"/>
  <c r="U14" i="1" s="1"/>
  <c r="AC14" i="1" s="1"/>
  <c r="Q14" i="1"/>
  <c r="R14" i="1" s="1"/>
  <c r="B14" i="2" s="1"/>
  <c r="W13" i="1"/>
  <c r="V13" i="1"/>
  <c r="U13" i="1"/>
  <c r="AC13" i="1" s="1"/>
  <c r="S13" i="1"/>
  <c r="R13" i="1"/>
  <c r="B13" i="2" s="1"/>
  <c r="Q13" i="1"/>
  <c r="AC12" i="1"/>
  <c r="W12" i="1"/>
  <c r="V12" i="1"/>
  <c r="S12" i="1"/>
  <c r="R12" i="1"/>
  <c r="B12" i="2" s="1"/>
  <c r="Q12" i="1"/>
  <c r="AC11" i="1"/>
  <c r="W11" i="1"/>
  <c r="S11" i="1"/>
  <c r="U11" i="1" s="1"/>
  <c r="R11" i="1"/>
  <c r="B11" i="2" s="1"/>
  <c r="Q11" i="1"/>
  <c r="W10" i="1"/>
  <c r="U10" i="1"/>
  <c r="AC10" i="1" s="1"/>
  <c r="S10" i="1"/>
  <c r="Q10" i="1"/>
  <c r="R10" i="1" s="1"/>
  <c r="B10" i="2" s="1"/>
  <c r="W9" i="1"/>
  <c r="S9" i="1"/>
  <c r="Q9" i="1"/>
  <c r="R9" i="1" s="1"/>
  <c r="B9" i="2" s="1"/>
  <c r="W8" i="1"/>
  <c r="U8" i="1"/>
  <c r="V8" i="1" s="1"/>
  <c r="R8" i="1"/>
  <c r="B8" i="2" s="1"/>
  <c r="Q8" i="1"/>
  <c r="W7" i="1"/>
  <c r="V7" i="1"/>
  <c r="U7" i="1"/>
  <c r="AC7" i="1" s="1"/>
  <c r="Q7" i="1"/>
  <c r="R7" i="1" s="1"/>
  <c r="B7" i="2" s="1"/>
  <c r="AC6" i="1"/>
  <c r="W6" i="1"/>
  <c r="S6" i="1"/>
  <c r="V6" i="1" s="1"/>
  <c r="Q6" i="1"/>
  <c r="R6" i="1" s="1"/>
  <c r="B6" i="2" s="1"/>
  <c r="W5" i="1"/>
  <c r="V5" i="1"/>
  <c r="U5" i="1"/>
  <c r="AC5" i="1" s="1"/>
  <c r="S5" i="1"/>
  <c r="R5" i="1"/>
  <c r="B5" i="2" s="1"/>
  <c r="Q5" i="1"/>
  <c r="W4" i="1"/>
  <c r="V4" i="1"/>
  <c r="U4" i="1"/>
  <c r="AC4" i="1" s="1"/>
  <c r="S4" i="1"/>
  <c r="Q4" i="1"/>
  <c r="R4" i="1" s="1"/>
  <c r="B4" i="2" s="1"/>
  <c r="S3" i="1"/>
  <c r="Q3" i="1"/>
  <c r="V22" i="1" l="1"/>
  <c r="V29" i="1"/>
  <c r="U29" i="1"/>
  <c r="AC29" i="1" s="1"/>
  <c r="AC68" i="1"/>
  <c r="V68" i="1"/>
  <c r="U96" i="1"/>
  <c r="AC96" i="1" s="1"/>
  <c r="U116" i="1"/>
  <c r="AC116" i="1" s="1"/>
  <c r="U128" i="1"/>
  <c r="AC128" i="1" s="1"/>
  <c r="AC133" i="1"/>
  <c r="V133" i="1"/>
  <c r="U9" i="1"/>
  <c r="V10" i="1"/>
  <c r="V15" i="1"/>
  <c r="AC37" i="1"/>
  <c r="V37" i="1"/>
  <c r="AC43" i="1"/>
  <c r="V43" i="1"/>
  <c r="AC52" i="1"/>
  <c r="V52" i="1"/>
  <c r="AC64" i="1"/>
  <c r="V64" i="1"/>
  <c r="U70" i="1"/>
  <c r="AC70" i="1" s="1"/>
  <c r="U74" i="1"/>
  <c r="AC74" i="1" s="1"/>
  <c r="AC85" i="1"/>
  <c r="V85" i="1"/>
  <c r="AC97" i="1"/>
  <c r="V97" i="1"/>
  <c r="U112" i="1"/>
  <c r="AC112" i="1" s="1"/>
  <c r="V112" i="1"/>
  <c r="AC8" i="1"/>
  <c r="V11" i="1"/>
  <c r="U15" i="1"/>
  <c r="AC15" i="1" s="1"/>
  <c r="V20" i="1"/>
  <c r="V32" i="1"/>
  <c r="AC32" i="1"/>
  <c r="U33" i="1"/>
  <c r="AC33" i="1" s="1"/>
  <c r="V40" i="1"/>
  <c r="U40" i="1"/>
  <c r="AC40" i="1" s="1"/>
  <c r="V46" i="1"/>
  <c r="U46" i="1"/>
  <c r="AC46" i="1" s="1"/>
  <c r="U55" i="1"/>
  <c r="AC55" i="1" s="1"/>
  <c r="AC60" i="1"/>
  <c r="V60" i="1"/>
  <c r="U66" i="1"/>
  <c r="AC66" i="1" s="1"/>
  <c r="V66" i="1"/>
  <c r="V78" i="1"/>
  <c r="U78" i="1"/>
  <c r="AC78" i="1" s="1"/>
  <c r="AC81" i="1"/>
  <c r="V81" i="1"/>
  <c r="U87" i="1"/>
  <c r="AC87" i="1" s="1"/>
  <c r="U92" i="1"/>
  <c r="AC92" i="1" s="1"/>
  <c r="V100" i="1"/>
  <c r="U100" i="1"/>
  <c r="AC100" i="1" s="1"/>
  <c r="U106" i="1"/>
  <c r="AC106" i="1" s="1"/>
  <c r="AC118" i="1"/>
  <c r="V118" i="1"/>
  <c r="V136" i="1"/>
  <c r="U136" i="1"/>
  <c r="AC136" i="1" s="1"/>
  <c r="V142" i="1"/>
  <c r="AC142" i="1"/>
  <c r="V25" i="1"/>
  <c r="U25" i="1"/>
  <c r="AC25" i="1" s="1"/>
  <c r="U36" i="1"/>
  <c r="AC36" i="1" s="1"/>
  <c r="V49" i="1"/>
  <c r="U50" i="1"/>
  <c r="AC50" i="1" s="1"/>
  <c r="U58" i="1"/>
  <c r="AC58" i="1" s="1"/>
  <c r="U22" i="1"/>
  <c r="AC22" i="1" s="1"/>
  <c r="U26" i="1"/>
  <c r="AC26" i="1" s="1"/>
  <c r="V21" i="1"/>
  <c r="AC47" i="1"/>
  <c r="V47" i="1"/>
  <c r="AC56" i="1"/>
  <c r="V56" i="1"/>
  <c r="U62" i="1"/>
  <c r="AC62" i="1" s="1"/>
  <c r="U83" i="1"/>
  <c r="AC83" i="1" s="1"/>
  <c r="V83" i="1"/>
  <c r="AC93" i="1"/>
  <c r="V93" i="1"/>
  <c r="AC101" i="1"/>
  <c r="V101" i="1"/>
  <c r="AC114" i="1"/>
  <c r="V114" i="1"/>
  <c r="U120" i="1"/>
  <c r="AC120" i="1" s="1"/>
  <c r="V120" i="1"/>
  <c r="V124" i="1"/>
  <c r="U124" i="1"/>
  <c r="AC124" i="1" s="1"/>
  <c r="U131" i="1"/>
  <c r="AC131" i="1" s="1"/>
  <c r="V139" i="1"/>
  <c r="U139" i="1"/>
  <c r="AC139" i="1" s="1"/>
  <c r="U35" i="1"/>
  <c r="AC35" i="1" s="1"/>
  <c r="U39" i="1"/>
  <c r="AC39" i="1" s="1"/>
  <c r="U45" i="1"/>
  <c r="AC45" i="1" s="1"/>
  <c r="U49" i="1"/>
  <c r="AC49" i="1" s="1"/>
  <c r="U54" i="1"/>
  <c r="AC54" i="1" s="1"/>
  <c r="V59" i="1"/>
  <c r="V63" i="1"/>
  <c r="V67" i="1"/>
  <c r="V72" i="1"/>
  <c r="U75" i="1"/>
  <c r="AC75" i="1" s="1"/>
  <c r="V76" i="1"/>
  <c r="V84" i="1"/>
  <c r="V88" i="1"/>
  <c r="V90" i="1"/>
  <c r="V94" i="1"/>
  <c r="V98" i="1"/>
  <c r="V102" i="1"/>
  <c r="U107" i="1"/>
  <c r="AC107" i="1" s="1"/>
  <c r="V108" i="1"/>
  <c r="V113" i="1"/>
  <c r="V117" i="1"/>
  <c r="V122" i="1"/>
  <c r="U125" i="1"/>
  <c r="AC125" i="1" s="1"/>
  <c r="V126" i="1"/>
  <c r="V132" i="1"/>
  <c r="V140" i="1"/>
  <c r="V143" i="1"/>
  <c r="V91" i="1"/>
  <c r="V95" i="1"/>
  <c r="V99" i="1"/>
  <c r="V103" i="1"/>
  <c r="U135" i="1"/>
  <c r="AC135" i="1" s="1"/>
  <c r="V39" i="1" l="1"/>
  <c r="V131" i="1"/>
  <c r="V36" i="1"/>
  <c r="V125" i="1"/>
  <c r="V106" i="1"/>
  <c r="V92" i="1"/>
  <c r="V55" i="1"/>
  <c r="V45" i="1"/>
  <c r="V74" i="1"/>
  <c r="V135" i="1"/>
  <c r="V62" i="1"/>
  <c r="V50" i="1"/>
  <c r="V26" i="1"/>
  <c r="V87" i="1"/>
  <c r="V54" i="1"/>
  <c r="V33" i="1"/>
  <c r="V70" i="1"/>
  <c r="AC3" i="1"/>
  <c r="AC9" i="1"/>
  <c r="V128" i="1"/>
  <c r="V96" i="1"/>
  <c r="V35" i="1"/>
  <c r="V9" i="1"/>
  <c r="V58" i="1"/>
  <c r="V107" i="1"/>
  <c r="V116" i="1"/>
  <c r="V75" i="1"/>
  <c r="V3" i="1" l="1"/>
  <c r="AC1" i="1" s="1"/>
  <c r="F46" i="2" l="1"/>
  <c r="F90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F18" i="2" s="1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F34" i="2" s="1"/>
  <c r="C35" i="2"/>
  <c r="C36" i="2"/>
  <c r="C37" i="2"/>
  <c r="C38" i="2"/>
  <c r="C39" i="2"/>
  <c r="C40" i="2"/>
  <c r="C41" i="2"/>
  <c r="C42" i="2"/>
  <c r="C43" i="2"/>
  <c r="F43" i="2" s="1"/>
  <c r="C44" i="2"/>
  <c r="C45" i="2"/>
  <c r="C46" i="2"/>
  <c r="C47" i="2"/>
  <c r="C48" i="2"/>
  <c r="C49" i="2"/>
  <c r="C50" i="2"/>
  <c r="F50" i="2" s="1"/>
  <c r="C51" i="2"/>
  <c r="F51" i="2" s="1"/>
  <c r="C52" i="2"/>
  <c r="C53" i="2"/>
  <c r="C54" i="2"/>
  <c r="C55" i="2"/>
  <c r="F55" i="2" s="1"/>
  <c r="C56" i="2"/>
  <c r="C57" i="2"/>
  <c r="C58" i="2"/>
  <c r="C59" i="2"/>
  <c r="F59" i="2" s="1"/>
  <c r="C60" i="2"/>
  <c r="C61" i="2"/>
  <c r="C62" i="2"/>
  <c r="F62" i="2" s="1"/>
  <c r="C63" i="2"/>
  <c r="C64" i="2"/>
  <c r="C65" i="2"/>
  <c r="C66" i="2"/>
  <c r="F66" i="2" s="1"/>
  <c r="C67" i="2"/>
  <c r="F67" i="2" s="1"/>
  <c r="C68" i="2"/>
  <c r="C69" i="2"/>
  <c r="C70" i="2"/>
  <c r="C71" i="2"/>
  <c r="C72" i="2"/>
  <c r="C73" i="2"/>
  <c r="C74" i="2"/>
  <c r="C75" i="2"/>
  <c r="F75" i="2" s="1"/>
  <c r="C76" i="2"/>
  <c r="C77" i="2"/>
  <c r="C78" i="2"/>
  <c r="C79" i="2"/>
  <c r="C80" i="2"/>
  <c r="C81" i="2"/>
  <c r="C82" i="2"/>
  <c r="F82" i="2" s="1"/>
  <c r="C83" i="2"/>
  <c r="F83" i="2" s="1"/>
  <c r="C84" i="2"/>
  <c r="C85" i="2"/>
  <c r="C86" i="2"/>
  <c r="C87" i="2"/>
  <c r="F87" i="2" s="1"/>
  <c r="C88" i="2"/>
  <c r="C89" i="2"/>
  <c r="C90" i="2"/>
  <c r="C91" i="2"/>
  <c r="F91" i="2" s="1"/>
  <c r="C92" i="2"/>
  <c r="C93" i="2"/>
  <c r="C94" i="2"/>
  <c r="F94" i="2" s="1"/>
  <c r="C95" i="2"/>
  <c r="C96" i="2"/>
  <c r="C97" i="2"/>
  <c r="C98" i="2"/>
  <c r="F98" i="2" s="1"/>
  <c r="C99" i="2"/>
  <c r="F99" i="2" s="1"/>
  <c r="C100" i="2"/>
  <c r="C101" i="2"/>
  <c r="C102" i="2"/>
  <c r="F102" i="2" s="1"/>
  <c r="C103" i="2"/>
  <c r="C104" i="2"/>
  <c r="C105" i="2"/>
  <c r="C106" i="2"/>
  <c r="C107" i="2"/>
  <c r="F107" i="2" s="1"/>
  <c r="C108" i="2"/>
  <c r="C109" i="2"/>
  <c r="C110" i="2"/>
  <c r="C111" i="2"/>
  <c r="C112" i="2"/>
  <c r="C113" i="2"/>
  <c r="C114" i="2"/>
  <c r="F114" i="2" s="1"/>
  <c r="C115" i="2"/>
  <c r="F115" i="2" s="1"/>
  <c r="C116" i="2"/>
  <c r="C117" i="2"/>
  <c r="C118" i="2"/>
  <c r="C119" i="2"/>
  <c r="C120" i="2"/>
  <c r="C5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F22" i="2" l="1"/>
  <c r="F110" i="2"/>
  <c r="F14" i="2"/>
  <c r="F52" i="2"/>
  <c r="F74" i="2"/>
  <c r="F38" i="2"/>
  <c r="F6" i="2"/>
  <c r="F120" i="2"/>
  <c r="F58" i="2"/>
  <c r="F30" i="2"/>
  <c r="F106" i="2"/>
  <c r="F86" i="2"/>
  <c r="F70" i="2"/>
  <c r="F54" i="2"/>
  <c r="F42" i="2"/>
  <c r="F26" i="2"/>
  <c r="F10" i="2"/>
  <c r="F95" i="2"/>
  <c r="F79" i="2"/>
  <c r="F63" i="2"/>
  <c r="F111" i="2"/>
  <c r="F78" i="2"/>
  <c r="F47" i="2"/>
  <c r="F31" i="2"/>
  <c r="F15" i="2"/>
  <c r="F112" i="2"/>
  <c r="F108" i="2"/>
  <c r="F104" i="2"/>
  <c r="F96" i="2"/>
  <c r="F92" i="2"/>
  <c r="F88" i="2"/>
  <c r="F80" i="2"/>
  <c r="F76" i="2"/>
  <c r="F72" i="2"/>
  <c r="F64" i="2"/>
  <c r="F60" i="2"/>
  <c r="F56" i="2"/>
  <c r="F48" i="2"/>
  <c r="F44" i="2"/>
  <c r="F40" i="2"/>
  <c r="F32" i="2"/>
  <c r="F28" i="2"/>
  <c r="F24" i="2"/>
  <c r="F16" i="2"/>
  <c r="F12" i="2"/>
  <c r="F8" i="2"/>
  <c r="F116" i="2"/>
  <c r="F100" i="2"/>
  <c r="F36" i="2"/>
  <c r="F84" i="2"/>
  <c r="F20" i="2"/>
  <c r="F68" i="2"/>
  <c r="F119" i="2"/>
  <c r="F19" i="2"/>
  <c r="F118" i="2"/>
  <c r="F103" i="2"/>
  <c r="F71" i="2"/>
  <c r="F39" i="2"/>
  <c r="F23" i="2"/>
  <c r="F7" i="2"/>
  <c r="F35" i="2"/>
  <c r="F113" i="2"/>
  <c r="F109" i="2"/>
  <c r="F105" i="2"/>
  <c r="F101" i="2"/>
  <c r="F97" i="2"/>
  <c r="F93" i="2"/>
  <c r="F89" i="2"/>
  <c r="F85" i="2"/>
  <c r="F81" i="2"/>
  <c r="F77" i="2"/>
  <c r="F73" i="2"/>
  <c r="F69" i="2"/>
  <c r="F65" i="2"/>
  <c r="F61" i="2"/>
  <c r="F57" i="2"/>
  <c r="F53" i="2"/>
  <c r="F49" i="2"/>
  <c r="F45" i="2"/>
  <c r="F41" i="2"/>
  <c r="F37" i="2"/>
  <c r="F33" i="2"/>
  <c r="F29" i="2"/>
  <c r="F25" i="2"/>
  <c r="F21" i="2"/>
  <c r="F17" i="2"/>
  <c r="F13" i="2"/>
  <c r="F9" i="2"/>
  <c r="F5" i="2"/>
  <c r="F117" i="2"/>
  <c r="F27" i="2"/>
  <c r="F11" i="2"/>
</calcChain>
</file>

<file path=xl/comments1.xml><?xml version="1.0" encoding="utf-8"?>
<comments xmlns="http://schemas.openxmlformats.org/spreadsheetml/2006/main">
  <authors>
    <author>Linda Hardy</author>
  </authors>
  <commentList>
    <comment ref="W5" authorId="0">
      <text>
        <r>
          <rPr>
            <b/>
            <sz val="9"/>
            <color indexed="81"/>
            <rFont val="Tahoma"/>
            <family val="2"/>
          </rPr>
          <t>Linda Hardy:</t>
        </r>
        <r>
          <rPr>
            <sz val="9"/>
            <color indexed="81"/>
            <rFont val="Tahoma"/>
            <family val="2"/>
          </rPr>
          <t xml:space="preserve">
book for Senior Team Development</t>
        </r>
      </text>
    </comment>
    <comment ref="W22" authorId="0">
      <text>
        <r>
          <rPr>
            <b/>
            <sz val="9"/>
            <color indexed="81"/>
            <rFont val="Tahoma"/>
            <family val="2"/>
          </rPr>
          <t>Linda Hardy:</t>
        </r>
        <r>
          <rPr>
            <sz val="9"/>
            <color indexed="81"/>
            <rFont val="Tahoma"/>
            <family val="2"/>
          </rPr>
          <t xml:space="preserve">
RDS recruitment Ads</t>
        </r>
      </text>
    </comment>
    <comment ref="W23" authorId="0">
      <text>
        <r>
          <rPr>
            <b/>
            <sz val="9"/>
            <color indexed="81"/>
            <rFont val="Tahoma"/>
            <family val="2"/>
          </rPr>
          <t>Linda Hardy:</t>
        </r>
        <r>
          <rPr>
            <sz val="9"/>
            <color indexed="81"/>
            <rFont val="Tahoma"/>
            <family val="2"/>
          </rPr>
          <t xml:space="preserve">
RDS recruitment Ads</t>
        </r>
      </text>
    </comment>
    <comment ref="W27" authorId="0">
      <text>
        <r>
          <rPr>
            <b/>
            <sz val="9"/>
            <color indexed="81"/>
            <rFont val="Tahoma"/>
            <family val="2"/>
          </rPr>
          <t>Linda Hardy:</t>
        </r>
        <r>
          <rPr>
            <sz val="9"/>
            <color indexed="81"/>
            <rFont val="Tahoma"/>
            <family val="2"/>
          </rPr>
          <t xml:space="preserve">
Baruch Enterprises Ltd -battery Masters</t>
        </r>
      </text>
    </comment>
    <comment ref="W68" authorId="0">
      <text>
        <r>
          <rPr>
            <b/>
            <sz val="9"/>
            <color indexed="81"/>
            <rFont val="Tahoma"/>
            <family val="2"/>
          </rPr>
          <t>Linda Hardy:</t>
        </r>
        <r>
          <rPr>
            <sz val="9"/>
            <color indexed="81"/>
            <rFont val="Tahoma"/>
            <family val="2"/>
          </rPr>
          <t xml:space="preserve">
evaQ8 Ltd Head lights</t>
        </r>
      </text>
    </comment>
    <comment ref="W88" authorId="0">
      <text>
        <r>
          <rPr>
            <b/>
            <sz val="9"/>
            <color indexed="81"/>
            <rFont val="Tahoma"/>
            <family val="2"/>
          </rPr>
          <t>Linda Hardy: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W132" authorId="0">
      <text>
        <r>
          <rPr>
            <b/>
            <sz val="9"/>
            <color indexed="81"/>
            <rFont val="Tahoma"/>
            <family val="2"/>
          </rPr>
          <t>Linda Hardy:</t>
        </r>
        <r>
          <rPr>
            <sz val="9"/>
            <color indexed="81"/>
            <rFont val="Tahoma"/>
            <family val="2"/>
          </rPr>
          <t xml:space="preserve">
Sack Truck from A B Tools</t>
        </r>
      </text>
    </comment>
  </commentList>
</comments>
</file>

<file path=xl/connections.xml><?xml version="1.0" encoding="utf-8"?>
<connections xmlns="http://schemas.openxmlformats.org/spreadsheetml/2006/main">
  <connection id="1" name="November 2014" type="6" refreshedVersion="4" background="1" saveData="1">
    <textPr codePage="850" sourceFile="G:\Common\PCards\2015\Download files\November 2014.txt">
      <textFields count="16"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October 2014" type="6" refreshedVersion="4" background="1" saveData="1">
    <textPr codePage="850" sourceFile="G:\Common\PCards\2015\Download files\October 2014.txt">
      <textFields count="16"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September 2014" type="6" refreshedVersion="4" background="1" saveData="1">
    <textPr codePage="850" sourceFile="G:\Common\PCards\2015\Download files\September 2014.txt">
      <textFields count="16"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<sst xmlns="http://schemas.openxmlformats.org/spreadsheetml/2006/main" count="2912" uniqueCount="698">
  <si>
    <t>Date From:</t>
  </si>
  <si>
    <t>Date To:</t>
  </si>
  <si>
    <t>Note: To split coding, manually insert a whole row, then edit amounts in column AJ only</t>
  </si>
  <si>
    <t>VAT balance check</t>
  </si>
  <si>
    <t>CycleDate</t>
  </si>
  <si>
    <t>CardNumber</t>
  </si>
  <si>
    <t>TransDate</t>
  </si>
  <si>
    <t>TransPostdate</t>
  </si>
  <si>
    <t>Transvalue</t>
  </si>
  <si>
    <t>TransType</t>
  </si>
  <si>
    <t>YourRef</t>
  </si>
  <si>
    <t>BankRef</t>
  </si>
  <si>
    <t>MerchantDetails</t>
  </si>
  <si>
    <t>MCC</t>
  </si>
  <si>
    <t>ExceptionIndicator</t>
  </si>
  <si>
    <t>OriginalCurrencyAmount</t>
  </si>
  <si>
    <t>MerchantCurrencyDescription</t>
  </si>
  <si>
    <t>MerchantTown</t>
  </si>
  <si>
    <t>MerchantCountry</t>
  </si>
  <si>
    <t>MCG</t>
  </si>
  <si>
    <t>Last 4 digits of card</t>
  </si>
  <si>
    <t>Cardholder Name</t>
  </si>
  <si>
    <t>Amount</t>
  </si>
  <si>
    <t>VAT Included</t>
  </si>
  <si>
    <t>Net</t>
  </si>
  <si>
    <t>VAT</t>
  </si>
  <si>
    <t>Supplier</t>
  </si>
  <si>
    <t>Service</t>
  </si>
  <si>
    <t>Main</t>
  </si>
  <si>
    <t>Unit</t>
  </si>
  <si>
    <t>Sub</t>
  </si>
  <si>
    <t>Opt</t>
  </si>
  <si>
    <t>4484057950004611</t>
  </si>
  <si>
    <t>PAYMENT</t>
  </si>
  <si>
    <t>Pound Sterling</t>
  </si>
  <si>
    <t>4484057950004629</t>
  </si>
  <si>
    <t>VS-I SALES DRAFT</t>
  </si>
  <si>
    <t>WELCOME B/WAITROSE</t>
  </si>
  <si>
    <t>GB</t>
  </si>
  <si>
    <t>54</t>
  </si>
  <si>
    <t>00</t>
  </si>
  <si>
    <t>0012</t>
  </si>
  <si>
    <t>3219</t>
  </si>
  <si>
    <t>No</t>
  </si>
  <si>
    <t>FULLERSH001FOX&amp;GOOSE H</t>
  </si>
  <si>
    <t>LONDON</t>
  </si>
  <si>
    <t>DOLPHIN</t>
  </si>
  <si>
    <t>25</t>
  </si>
  <si>
    <t>1001</t>
  </si>
  <si>
    <t>THE ROOF BOX CO</t>
  </si>
  <si>
    <t>52</t>
  </si>
  <si>
    <t>06</t>
  </si>
  <si>
    <t>5202</t>
  </si>
  <si>
    <t>MARTIN MOTORS UK LTD</t>
  </si>
  <si>
    <t>DORCHESTER</t>
  </si>
  <si>
    <t>WELCOME BREAK-GRETNA E</t>
  </si>
  <si>
    <t>0034</t>
  </si>
  <si>
    <t>3265</t>
  </si>
  <si>
    <t>LOCHSIDE HOUSE HOTEL</t>
  </si>
  <si>
    <t>4484057950025384</t>
  </si>
  <si>
    <t>MALVERN TYRES</t>
  </si>
  <si>
    <t>HIQ CENTRE</t>
  </si>
  <si>
    <t>BOURNEMOUTH</t>
  </si>
  <si>
    <t>GLOUCESTERSHIRE GA</t>
  </si>
  <si>
    <t>4484057950033453</t>
  </si>
  <si>
    <t>FACEBK *FMHGS6ANX2</t>
  </si>
  <si>
    <t>650-543-7818</t>
  </si>
  <si>
    <t>IE</t>
  </si>
  <si>
    <t>53</t>
  </si>
  <si>
    <t>13</t>
  </si>
  <si>
    <t>5320</t>
  </si>
  <si>
    <t>3352</t>
  </si>
  <si>
    <t>FACEBK *EXDGQ62NX2</t>
  </si>
  <si>
    <t>FACEBK *EGPJX6SMX2</t>
  </si>
  <si>
    <t>4484057950047552</t>
  </si>
  <si>
    <t>Amazon EU</t>
  </si>
  <si>
    <t>AMAZON.CO.UK</t>
  </si>
  <si>
    <t>LU</t>
  </si>
  <si>
    <t>5321</t>
  </si>
  <si>
    <t>1706</t>
  </si>
  <si>
    <t>LINENSDIRECT.CO.UK</t>
  </si>
  <si>
    <t>IBIS PLYMOUTH</t>
  </si>
  <si>
    <t>3150</t>
  </si>
  <si>
    <t>AV PARTMASTER</t>
  </si>
  <si>
    <t>4484057950049426</t>
  </si>
  <si>
    <t>TVLICENSING.CO.UK</t>
  </si>
  <si>
    <t>08</t>
  </si>
  <si>
    <t>WWW.MISCO.CO.UK</t>
  </si>
  <si>
    <t>26</t>
  </si>
  <si>
    <t>0000</t>
  </si>
  <si>
    <t>2522</t>
  </si>
  <si>
    <t>TRAINLINE.COM</t>
  </si>
  <si>
    <t>3165</t>
  </si>
  <si>
    <t>WWW.DRIVEDAFEANDLEGAL.</t>
  </si>
  <si>
    <t>5222</t>
  </si>
  <si>
    <t>3309</t>
  </si>
  <si>
    <t>4484057950069655</t>
  </si>
  <si>
    <t>PREMIER INN44521095</t>
  </si>
  <si>
    <t>0864</t>
  </si>
  <si>
    <t>4484057950072949</t>
  </si>
  <si>
    <t>ARCO LTD</t>
  </si>
  <si>
    <t>POOLE</t>
  </si>
  <si>
    <t>1701</t>
  </si>
  <si>
    <t>B &amp; Q</t>
  </si>
  <si>
    <t>SCREWFIX DIRECT</t>
  </si>
  <si>
    <t>MAPLIN POOLE BH15</t>
  </si>
  <si>
    <t>TomTom</t>
  </si>
  <si>
    <t>THE TRAINLINE.CO</t>
  </si>
  <si>
    <t>Amazon *Mktplce EU-UK</t>
  </si>
  <si>
    <t>4484057955044471</t>
  </si>
  <si>
    <t>MORRISONS STORES</t>
  </si>
  <si>
    <t>51</t>
  </si>
  <si>
    <t>01</t>
  </si>
  <si>
    <t>TESCO STORE 2423</t>
  </si>
  <si>
    <t>ASDA SUPERSTORE 4159</t>
  </si>
  <si>
    <t>CO-OP GROUP 160116</t>
  </si>
  <si>
    <t>SAINSBURYS- BOSCOM</t>
  </si>
  <si>
    <t>4484057955048951</t>
  </si>
  <si>
    <t>TRITEK LTD</t>
  </si>
  <si>
    <t>EBUYER (UK) LTD</t>
  </si>
  <si>
    <t>2520</t>
  </si>
  <si>
    <t>CRUCIAL.COM</t>
  </si>
  <si>
    <t>PROJECTOR LAMPS WORLD</t>
  </si>
  <si>
    <t>4484057960001565</t>
  </si>
  <si>
    <t>WWW.DISPLAYWIZARD.CO.U</t>
  </si>
  <si>
    <t>KINGS ARMS HOTEL</t>
  </si>
  <si>
    <t>0863</t>
  </si>
  <si>
    <t>TIMPSON LTD</t>
  </si>
  <si>
    <t>5203</t>
  </si>
  <si>
    <t>SAINSBURYS S/MKTS</t>
  </si>
  <si>
    <t>ROYAL MAIL DOOR TO DOO</t>
  </si>
  <si>
    <t>4484057970024920</t>
  </si>
  <si>
    <t>WAITROSE</t>
  </si>
  <si>
    <t>TESCO STORES 4341</t>
  </si>
  <si>
    <t>HMS SULTAN WARDROOM ME</t>
  </si>
  <si>
    <t>AMADEUS NEC</t>
  </si>
  <si>
    <t>4484057975006443</t>
  </si>
  <si>
    <t>frsts</t>
  </si>
  <si>
    <t>LYRECO UK LTD</t>
  </si>
  <si>
    <t>TELFORD</t>
  </si>
  <si>
    <t>3301</t>
  </si>
  <si>
    <t>UKBUSINESS SUPPLIE</t>
  </si>
  <si>
    <t>1705</t>
  </si>
  <si>
    <t>FRSTS</t>
  </si>
  <si>
    <t>HOLIDAY INN TAUNTO</t>
  </si>
  <si>
    <t>STAPLES UK</t>
  </si>
  <si>
    <t>WWW.REDSPOTTEDHANK</t>
  </si>
  <si>
    <t>3119</t>
  </si>
  <si>
    <t>CAFFE RITAZZA</t>
  </si>
  <si>
    <t>WEST COAST TRAINS</t>
  </si>
  <si>
    <t>4484057975020428</t>
  </si>
  <si>
    <t>POST OFFICE SHOP</t>
  </si>
  <si>
    <t>4484057985007407</t>
  </si>
  <si>
    <t>CARPARK MACHINE</t>
  </si>
  <si>
    <t>0030</t>
  </si>
  <si>
    <t>TICKETOFFICESALE</t>
  </si>
  <si>
    <t>PRET A MANGER</t>
  </si>
  <si>
    <t>THE SOUTHERN CO-OP</t>
  </si>
  <si>
    <t>SILK MERCER</t>
  </si>
  <si>
    <t>DEVIZES</t>
  </si>
  <si>
    <t>4484057995014211</t>
  </si>
  <si>
    <t>DAVID VINCENT LTD</t>
  </si>
  <si>
    <t>5201</t>
  </si>
  <si>
    <t>3056</t>
  </si>
  <si>
    <t>RS COMPONENTS</t>
  </si>
  <si>
    <t>08457 201201</t>
  </si>
  <si>
    <t>BLANDFORD TOOLS LTD</t>
  </si>
  <si>
    <t>BLANDFORD FOR</t>
  </si>
  <si>
    <t>3057</t>
  </si>
  <si>
    <t>4484057995014237</t>
  </si>
  <si>
    <t>ADOBE SYSTEMS SOFTWARE</t>
  </si>
  <si>
    <t>02</t>
  </si>
  <si>
    <t>5113</t>
  </si>
  <si>
    <t>VERUSPARKBYPHONE</t>
  </si>
  <si>
    <t>SUBWAY</t>
  </si>
  <si>
    <t>4484057995017602</t>
  </si>
  <si>
    <t>MYMEMORY LTD</t>
  </si>
  <si>
    <t>ARGOS RETAIL GROUP</t>
  </si>
  <si>
    <t>LA Dept</t>
  </si>
  <si>
    <t>Beneficiary</t>
  </si>
  <si>
    <t>VAT not</t>
  </si>
  <si>
    <t>recovered</t>
  </si>
  <si>
    <t xml:space="preserve">Date of </t>
  </si>
  <si>
    <t>Transaction</t>
  </si>
  <si>
    <t>Summary</t>
  </si>
  <si>
    <t>Merchant</t>
  </si>
  <si>
    <t>Category</t>
  </si>
  <si>
    <t>STEMS FLORIST</t>
  </si>
  <si>
    <t xml:space="preserve">Miscellaneous </t>
  </si>
  <si>
    <t>Building Services</t>
  </si>
  <si>
    <t>Travel</t>
  </si>
  <si>
    <t>Building materials</t>
  </si>
  <si>
    <t>SOLD BY GUARDBMH</t>
  </si>
  <si>
    <t>Estates and garden services</t>
  </si>
  <si>
    <t>FACEBK *2SK8C6JNX2</t>
  </si>
  <si>
    <t>Print and advertising</t>
  </si>
  <si>
    <t>Utilities and non automotive fuel</t>
  </si>
  <si>
    <t>WWW.DOMINOS.CO.UK</t>
  </si>
  <si>
    <t>Restaurants and bars</t>
  </si>
  <si>
    <t>Telecommunications</t>
  </si>
  <si>
    <t>WHITE HART ROYAL H</t>
  </si>
  <si>
    <t>Hotel and Accommodation</t>
  </si>
  <si>
    <t>Catering and catering supplies</t>
  </si>
  <si>
    <t>AFTERMARKET PRODUCTS LTD</t>
  </si>
  <si>
    <t>Vehicles, servicing and spares</t>
  </si>
  <si>
    <t>Cleaning services and supplies</t>
  </si>
  <si>
    <t>ARGOS LTD</t>
  </si>
  <si>
    <t>Training and education</t>
  </si>
  <si>
    <t>ARIAZONE LTD</t>
  </si>
  <si>
    <t>Medical supplies and services</t>
  </si>
  <si>
    <t>CROSSWAYS TRAILERS LTD</t>
  </si>
  <si>
    <t>Staff -  temporary recruitment</t>
  </si>
  <si>
    <t>CURRYS</t>
  </si>
  <si>
    <t>Business clothing and footwear</t>
  </si>
  <si>
    <t>DANNY HYAMS LTD</t>
  </si>
  <si>
    <t>Mail order/direct selling</t>
  </si>
  <si>
    <t>Personal Services</t>
  </si>
  <si>
    <t>DODGSONS</t>
  </si>
  <si>
    <t>Freight and storage</t>
  </si>
  <si>
    <t>DORSET AUTO SPARES</t>
  </si>
  <si>
    <t>Professional services</t>
  </si>
  <si>
    <t>EASTERN STORAGE EQ</t>
  </si>
  <si>
    <t>Financial Services</t>
  </si>
  <si>
    <t>EURO CAR PARTS LTD</t>
  </si>
  <si>
    <t>Clubs/associations/organisations</t>
  </si>
  <si>
    <t>EXTREME MARINE LTD</t>
  </si>
  <si>
    <t>Statutory bodies</t>
  </si>
  <si>
    <t>G CROOK &amp; SONS</t>
  </si>
  <si>
    <t>GSF (POOLE)</t>
  </si>
  <si>
    <t>Computer equipment</t>
  </si>
  <si>
    <t>HIGHWOOD</t>
  </si>
  <si>
    <t>HINE MOTORS</t>
  </si>
  <si>
    <t>Books and periodicals</t>
  </si>
  <si>
    <t>Mail and courier services</t>
  </si>
  <si>
    <t>PIPLERS OF POOLE</t>
  </si>
  <si>
    <t>Miscellaneous industrial/ commercial supplies</t>
  </si>
  <si>
    <t>SCATS COUNTRYSTORE 60</t>
  </si>
  <si>
    <t>SCREWFIX</t>
  </si>
  <si>
    <t>Automotive fuel</t>
  </si>
  <si>
    <t>TEXACO AUTO LINE</t>
  </si>
  <si>
    <t>THE RANGE DORCHESTER</t>
  </si>
  <si>
    <t>Auto rental</t>
  </si>
  <si>
    <t>WWW.AUTODATA.LTD.UK</t>
  </si>
  <si>
    <t>www.conrad-uk.com</t>
  </si>
  <si>
    <t>WWW.THETOOLSHOP.CO.UK.</t>
  </si>
  <si>
    <t>General retail and wholesale</t>
  </si>
  <si>
    <t>WWW.WEBCON.CO.UK</t>
  </si>
  <si>
    <t>Leisure activities</t>
  </si>
  <si>
    <t>BALLANTYNES OF WAL</t>
  </si>
  <si>
    <t>IMPERIAL DRAGON</t>
  </si>
  <si>
    <t>NCP LIMITED</t>
  </si>
  <si>
    <t>PREMIER INN 44532730</t>
  </si>
  <si>
    <t>ROYAL OAK</t>
  </si>
  <si>
    <t>WATERSIDE HOLIDAY</t>
  </si>
  <si>
    <t xml:space="preserve">MAPLIN </t>
  </si>
  <si>
    <t>WALLISDOWN SF CONNECT</t>
  </si>
  <si>
    <t>WWW.SHOPLET.CO.UK</t>
  </si>
  <si>
    <t>EA HAZARDOUS WASTE-DOM</t>
  </si>
  <si>
    <t xml:space="preserve">HOLIDAY INN </t>
  </si>
  <si>
    <t>NEWSQUEST MEDIA</t>
  </si>
  <si>
    <t>PROOS ROOFING SUPP</t>
  </si>
  <si>
    <t>PYGMALION</t>
  </si>
  <si>
    <t>WWW.UKPRINTPRICE.COM</t>
  </si>
  <si>
    <t>AUTOBITZ LTD</t>
  </si>
  <si>
    <t>CAR RADIOS (DORCHESTER</t>
  </si>
  <si>
    <t>HALFORDS 0401</t>
  </si>
  <si>
    <t>MOTO CHERWELL VALL</t>
  </si>
  <si>
    <t>THE GEORGE INN</t>
  </si>
  <si>
    <t>EDEN BRANKSOME</t>
  </si>
  <si>
    <t>STATIONERY OFFICE BOOK</t>
  </si>
  <si>
    <t>TILLEYS WINES/NPSSHOES</t>
  </si>
  <si>
    <t>TORQ LTD</t>
  </si>
  <si>
    <t>WWW.NISBETS.COM</t>
  </si>
  <si>
    <t>HILTON</t>
  </si>
  <si>
    <t>WWW.CFOASERVICES.CO.UK</t>
  </si>
  <si>
    <t>EASYJET     000EMWG5KT</t>
  </si>
  <si>
    <t>INTERNATIONAL ASSOC</t>
  </si>
  <si>
    <t>MARY SHELLEY</t>
  </si>
  <si>
    <t>O2 PREPAY TOP-UP</t>
  </si>
  <si>
    <t>PROGENY SOFTWARE</t>
  </si>
  <si>
    <t>STARBUCKS</t>
  </si>
  <si>
    <t>COLLEGEOFPOLICING</t>
  </si>
  <si>
    <t>NANDOS BOURNEMOUTH</t>
  </si>
  <si>
    <t>UNI OF ESSEX COMM SVCS</t>
  </si>
  <si>
    <t>WWW.UKRO.ORG</t>
  </si>
  <si>
    <t>BREEZE POOLE</t>
  </si>
  <si>
    <t>CAFE RITAZZA</t>
  </si>
  <si>
    <t>REDESDALE ARMS LTD</t>
  </si>
  <si>
    <t>ROADCHEF</t>
  </si>
  <si>
    <t>SIGNATURE HOSPITALITY</t>
  </si>
  <si>
    <t>SPICE ROOM</t>
  </si>
  <si>
    <t>THE SLOOP</t>
  </si>
  <si>
    <t>THE SUN INN</t>
  </si>
  <si>
    <t>WM MORRISONS</t>
  </si>
  <si>
    <t>HOME STORAGE WORLD</t>
  </si>
  <si>
    <t>MARKS &amp; SPENCER</t>
  </si>
  <si>
    <t>OLD SARUM HOTELS LTD</t>
  </si>
  <si>
    <t>OYSTER AUTOTOPUP</t>
  </si>
  <si>
    <t>W M MORRISONS</t>
  </si>
  <si>
    <t>ZUMI</t>
  </si>
  <si>
    <t>HOBS REPROGRAPHICS</t>
  </si>
  <si>
    <t>SPRINKLES</t>
  </si>
  <si>
    <t xml:space="preserve">PAYPAL </t>
  </si>
  <si>
    <t>POOLE STADIUM LTD</t>
  </si>
  <si>
    <t>COSTA COFFEE</t>
  </si>
  <si>
    <t>CREATIVEVENTS LTD</t>
  </si>
  <si>
    <t>FIRST/KEOLIS TRANS</t>
  </si>
  <si>
    <t>FISH</t>
  </si>
  <si>
    <t>KFC</t>
  </si>
  <si>
    <t>MANCHESTER OXFORD</t>
  </si>
  <si>
    <t>NO 1 WOK</t>
  </si>
  <si>
    <t>RINGOPARKBYPHONE</t>
  </si>
  <si>
    <t>WWW.FLYBE.COAWX87F</t>
  </si>
  <si>
    <t>AXESS INTERNATIONAL LTD</t>
  </si>
  <si>
    <t>CABLING4LESS</t>
  </si>
  <si>
    <t>WWW.SHOWCOMMS.CO.UK</t>
  </si>
  <si>
    <t>WWW.UK.RS-ONLINE.C</t>
  </si>
  <si>
    <t>BRITTANY FERRIES</t>
  </si>
  <si>
    <t>CAFE DE L'ETOILE</t>
  </si>
  <si>
    <t>CARREFOUR CHERB</t>
  </si>
  <si>
    <t xml:space="preserve">CO-OP GROUP </t>
  </si>
  <si>
    <t>EAST GB LTD</t>
  </si>
  <si>
    <t>LE FONTENOY</t>
  </si>
  <si>
    <t>LE MISTRAL</t>
  </si>
  <si>
    <t>LE NORMANDIE</t>
  </si>
  <si>
    <t>LE PTIT BRETON</t>
  </si>
  <si>
    <t>PETIT JEAN</t>
  </si>
  <si>
    <t xml:space="preserve">SHELL </t>
  </si>
  <si>
    <t xml:space="preserve">TESCO </t>
  </si>
  <si>
    <t>ASDA STORES</t>
  </si>
  <si>
    <t>CAFE ON THE GREEN</t>
  </si>
  <si>
    <t>PARK INN BIRMINGHAM W</t>
  </si>
  <si>
    <t>WILKO</t>
  </si>
  <si>
    <t>AUTOLOCK SECURITY SYST</t>
  </si>
  <si>
    <t>MMC DORCHESTER</t>
  </si>
  <si>
    <t>SIGNRITE SIGNS AND GRA</t>
  </si>
  <si>
    <t>COMPANIES HOUSE</t>
  </si>
  <si>
    <t>DOMINOS PIZZA</t>
  </si>
  <si>
    <t>MI CASA</t>
  </si>
  <si>
    <t>OCEAN CITY CHINESE</t>
  </si>
  <si>
    <t>POST OFFICE COUNTER</t>
  </si>
  <si>
    <t>AVIS NEWCASTLE</t>
  </si>
  <si>
    <t>CHERWELL VALLEY EDC</t>
  </si>
  <si>
    <t>GISBOROUGH HALL</t>
  </si>
  <si>
    <t>GUSTHARTS CHAINSAW CTR</t>
  </si>
  <si>
    <t>LITTLE CHEF WARMINSTER</t>
  </si>
  <si>
    <t>MOUNTAIN WAREHOUSE</t>
  </si>
  <si>
    <t>ROBINHOOD WATERSPO</t>
  </si>
  <si>
    <t>WWW.7DAYSHOP.COM</t>
  </si>
  <si>
    <t>CANFORD AUDIO PLC</t>
  </si>
  <si>
    <t>COMPUTERS.TOSHIBA</t>
  </si>
  <si>
    <t>DRI*LENOVO</t>
  </si>
  <si>
    <t>EDP EUROPE LIMITED</t>
  </si>
  <si>
    <t>LAPTOPSDIRECT</t>
  </si>
  <si>
    <t>LIGO ELECTRONICS L</t>
  </si>
  <si>
    <t>OSMOND GROUP LTD</t>
  </si>
  <si>
    <t>WWW.COMPUTINGPLUS.CO.UK</t>
  </si>
  <si>
    <t>WWW.POSTURITE.CO.UK</t>
  </si>
  <si>
    <t xml:space="preserve">IBIS </t>
  </si>
  <si>
    <t>TRAVELODGE</t>
  </si>
  <si>
    <t>WWW.CARTRIDGESAVE.CO.U</t>
  </si>
  <si>
    <t>WWW.NEWITTS.COM</t>
  </si>
  <si>
    <t>WWW.PARRS.CO.UK</t>
  </si>
  <si>
    <t>LYNDON`S ART AND GRAPH</t>
  </si>
  <si>
    <t>SAINSBURYS</t>
  </si>
  <si>
    <t>TAKE A BREAK</t>
  </si>
  <si>
    <t>ASDA SUPERSTORE</t>
  </si>
  <si>
    <t>KWIK FIT</t>
  </si>
  <si>
    <t>AROMA</t>
  </si>
  <si>
    <t>POUNDBURY FLORIST</t>
  </si>
  <si>
    <t>Gunter</t>
  </si>
  <si>
    <t>Dredge M</t>
  </si>
  <si>
    <t>Downton</t>
  </si>
  <si>
    <t>Tucker</t>
  </si>
  <si>
    <t>Baker</t>
  </si>
  <si>
    <t>Rees</t>
  </si>
  <si>
    <t>Locock I</t>
  </si>
  <si>
    <t>Stead</t>
  </si>
  <si>
    <t>Crabb</t>
  </si>
  <si>
    <t>Eagle</t>
  </si>
  <si>
    <t>Locock R</t>
  </si>
  <si>
    <t>Phipps</t>
  </si>
  <si>
    <t>Cotter</t>
  </si>
  <si>
    <t>Waller</t>
  </si>
  <si>
    <t>Stanley</t>
  </si>
  <si>
    <t>Lockwood</t>
  </si>
  <si>
    <t>Dredge D</t>
  </si>
  <si>
    <t>Chapman</t>
  </si>
  <si>
    <t>Coleman</t>
  </si>
  <si>
    <t>Pearce</t>
  </si>
  <si>
    <t>Collier</t>
  </si>
  <si>
    <t>James</t>
  </si>
  <si>
    <t>Callaway</t>
  </si>
  <si>
    <t>Fox</t>
  </si>
  <si>
    <t>Granger</t>
  </si>
  <si>
    <t xml:space="preserve">Pack </t>
  </si>
  <si>
    <t>Name</t>
  </si>
  <si>
    <t>Department</t>
  </si>
  <si>
    <t>Chief Fire Officer</t>
  </si>
  <si>
    <t>Fleet</t>
  </si>
  <si>
    <t xml:space="preserve">Water </t>
  </si>
  <si>
    <t>Service Support</t>
  </si>
  <si>
    <t>Assets</t>
  </si>
  <si>
    <t>Fire Safety</t>
  </si>
  <si>
    <t>Station Manager</t>
  </si>
  <si>
    <t>Deputy Area Commander</t>
  </si>
  <si>
    <t>Area Commander</t>
  </si>
  <si>
    <t>Organisational Resources</t>
  </si>
  <si>
    <t>Supplies</t>
  </si>
  <si>
    <t>IT</t>
  </si>
  <si>
    <t>Communications</t>
  </si>
  <si>
    <t>Community Safety</t>
  </si>
  <si>
    <t>Strategic Project Manager</t>
  </si>
  <si>
    <t>Corporate Change Programme Manager</t>
  </si>
  <si>
    <t>Training Centre</t>
  </si>
  <si>
    <t>District Commander</t>
  </si>
  <si>
    <t>Response Policy</t>
  </si>
  <si>
    <t>34 Categories</t>
  </si>
  <si>
    <t>Date of Transaction</t>
  </si>
  <si>
    <t>VAT not recovered</t>
  </si>
  <si>
    <t>Merchant Category</t>
  </si>
  <si>
    <t>WWW.FLYBE.COE3L44C</t>
  </si>
  <si>
    <t>FLYBE.COM</t>
  </si>
  <si>
    <t>SELFSERVE TICKET</t>
  </si>
  <si>
    <t>FGW SELF SERVICE</t>
  </si>
  <si>
    <t>CAFFE NERO</t>
  </si>
  <si>
    <t>GN RAILWAY TICKETS</t>
  </si>
  <si>
    <t>POUNDBURY GARDENS</t>
  </si>
  <si>
    <t>4484057950008216</t>
  </si>
  <si>
    <t>1002</t>
  </si>
  <si>
    <t>2631</t>
  </si>
  <si>
    <t>RESOLUTION GB LTD</t>
  </si>
  <si>
    <t>Q PARK CAPITAL</t>
  </si>
  <si>
    <t>EMPARK UK LIMITED</t>
  </si>
  <si>
    <t>PREMIER INN44014665</t>
  </si>
  <si>
    <t>FACEBK *6HFPX6SMX2</t>
  </si>
  <si>
    <t>FACEBK *AAM9U6JNX2</t>
  </si>
  <si>
    <t>FACEBK *QF2HU6NMX2</t>
  </si>
  <si>
    <t>FACEBK *A56HU6JNX2</t>
  </si>
  <si>
    <t>FACEBK *HWUHT6ANX2</t>
  </si>
  <si>
    <t>FACEBK *RYJ2V6JNX2</t>
  </si>
  <si>
    <t>FACEBK *UKETT6ANX2</t>
  </si>
  <si>
    <t>FACEBK *PJBSS6SNX2</t>
  </si>
  <si>
    <t>FACEBK *GGHVT6ANX2</t>
  </si>
  <si>
    <t>FACEBK *9U5VY6SMX2</t>
  </si>
  <si>
    <t>FACEBK *CSB9Z6SMX2</t>
  </si>
  <si>
    <t>FACEBK *EVLDU6ANX2</t>
  </si>
  <si>
    <t>FACEBK *C4LAT6ENX2</t>
  </si>
  <si>
    <t>FACEBK *PXFPR66NX2</t>
  </si>
  <si>
    <t>FACEBK *LZRMK6NNX2</t>
  </si>
  <si>
    <t>FACEBK *YY4NK6NNX2</t>
  </si>
  <si>
    <t>FACEBK *NVREU6ANX2</t>
  </si>
  <si>
    <t>FACEBK *KS3PK6NNX2</t>
  </si>
  <si>
    <t>FACEBK *65DC27SMX2</t>
  </si>
  <si>
    <t>FACEBK *ETQRU6SNX2</t>
  </si>
  <si>
    <t>FACEBK *FS9QU62NX2</t>
  </si>
  <si>
    <t>DON RUFFLES LTD</t>
  </si>
  <si>
    <t>LLETY PANT TEG B&amp;B</t>
  </si>
  <si>
    <t>BANGOR</t>
  </si>
  <si>
    <t>PAYPAL *HEAVYRESCUE</t>
  </si>
  <si>
    <t>MONKEYOFFICE.CO.UK</t>
  </si>
  <si>
    <t>22</t>
  </si>
  <si>
    <t>99</t>
  </si>
  <si>
    <t>9031</t>
  </si>
  <si>
    <t>APPLE ONLINE STORE GBP</t>
  </si>
  <si>
    <t>WWW.MANORHOUSE.FIRSTRES</t>
  </si>
  <si>
    <t>LITTLE CHEF FONTWELL</t>
  </si>
  <si>
    <t>PREMIER INN445153390</t>
  </si>
  <si>
    <t>NEWCASTLE</t>
  </si>
  <si>
    <t>4484057950075298</t>
  </si>
  <si>
    <t>CAMPANILE</t>
  </si>
  <si>
    <t>80</t>
  </si>
  <si>
    <t>YOUTH HOSTEL ASSOC</t>
  </si>
  <si>
    <t>PREMIER INN44036025</t>
  </si>
  <si>
    <t>CO-STAR COMPONENTS</t>
  </si>
  <si>
    <t>7160</t>
  </si>
  <si>
    <t>1700</t>
  </si>
  <si>
    <t>MEDIA &amp; COMMUNICATIONS L</t>
  </si>
  <si>
    <t>WORTHING</t>
  </si>
  <si>
    <t>HM REVENUE&amp;CUSTOMS PAYE S</t>
  </si>
  <si>
    <t>WEBTICKETMANAGER LTD</t>
  </si>
  <si>
    <t>WWW.MACDONALDHOTELS.CO.U</t>
  </si>
  <si>
    <t>4484057965013102</t>
  </si>
  <si>
    <t>S.J.B DRY CLEANING</t>
  </si>
  <si>
    <t>4484057965022624</t>
  </si>
  <si>
    <t>BOOKING TEAM</t>
  </si>
  <si>
    <t>LE PETIT FOUR</t>
  </si>
  <si>
    <t>WETHERBY WH SMITHS</t>
  </si>
  <si>
    <t>TESCO STORES 3384</t>
  </si>
  <si>
    <t>SHAFTSBURY</t>
  </si>
  <si>
    <t>RICARDO-AEA LTD</t>
  </si>
  <si>
    <t>THE COAT HANGER COMPAN</t>
  </si>
  <si>
    <t>WELCOME BREAK HARRY RA</t>
  </si>
  <si>
    <t>ROADCHEF ROWNHAMS</t>
  </si>
  <si>
    <t>0845 3309876</t>
  </si>
  <si>
    <t>RAYSONS RADIATORS</t>
  </si>
  <si>
    <t>YEOVIL</t>
  </si>
  <si>
    <t>STIRLING</t>
  </si>
  <si>
    <t>4484057995014229</t>
  </si>
  <si>
    <t>5110</t>
  </si>
  <si>
    <t>0874</t>
  </si>
  <si>
    <t>Professional Standards</t>
  </si>
  <si>
    <t>Legg</t>
  </si>
  <si>
    <t>Shearing</t>
  </si>
  <si>
    <t>Nicholson</t>
  </si>
  <si>
    <t>Adams</t>
  </si>
  <si>
    <t>Princes Trust</t>
  </si>
  <si>
    <t>Prevention</t>
  </si>
  <si>
    <t>Ansell</t>
  </si>
  <si>
    <t>Spring</t>
  </si>
  <si>
    <t>Brigade Management</t>
  </si>
  <si>
    <t>Holt</t>
  </si>
  <si>
    <t>Hatcher</t>
  </si>
  <si>
    <t>Dart</t>
  </si>
  <si>
    <t>Graham</t>
  </si>
  <si>
    <t>Myers</t>
  </si>
  <si>
    <t>Prior</t>
  </si>
  <si>
    <t>Locock</t>
  </si>
  <si>
    <t>ICT</t>
  </si>
  <si>
    <t>Rogers</t>
  </si>
  <si>
    <t>Long</t>
  </si>
  <si>
    <t>McGowan</t>
  </si>
  <si>
    <t>People Services</t>
  </si>
  <si>
    <t>Johnson</t>
  </si>
  <si>
    <t>Minchella</t>
  </si>
  <si>
    <t>Kiddell</t>
  </si>
  <si>
    <t>Cox</t>
  </si>
  <si>
    <t>Rickett</t>
  </si>
  <si>
    <t>Barrow</t>
  </si>
  <si>
    <t>Jones</t>
  </si>
  <si>
    <t>Blizzard</t>
  </si>
  <si>
    <t>Frampton</t>
  </si>
  <si>
    <t>Dennett</t>
  </si>
  <si>
    <t>Isaacs</t>
  </si>
  <si>
    <t>Underhill</t>
  </si>
  <si>
    <t>Jenneson</t>
  </si>
  <si>
    <t>Creighton</t>
  </si>
  <si>
    <t>Employee Development</t>
  </si>
  <si>
    <t>True</t>
  </si>
  <si>
    <t>Area Administration</t>
  </si>
  <si>
    <t>Office stationery, equipment and supplies</t>
  </si>
  <si>
    <t>29/10/14</t>
  </si>
  <si>
    <t>MANUALLY APP PYMNT 0311</t>
  </si>
  <si>
    <t>SWTRAINS UPWE</t>
  </si>
  <si>
    <t>026-0241115-38403</t>
  </si>
  <si>
    <t>3302</t>
  </si>
  <si>
    <t>UPPER CRUST</t>
  </si>
  <si>
    <t>MORETON-IN-MA</t>
  </si>
  <si>
    <t>3340</t>
  </si>
  <si>
    <t>FGW TICKET OFFICE</t>
  </si>
  <si>
    <t>MRTN-IN-MARSH</t>
  </si>
  <si>
    <t>SOLD BY GUARDWEY</t>
  </si>
  <si>
    <t>SWTRAINS MOBI</t>
  </si>
  <si>
    <t>PARKINGEYE LTD</t>
  </si>
  <si>
    <t>CHORLEY</t>
  </si>
  <si>
    <t>POUNDBURY</t>
  </si>
  <si>
    <t>4484057950024700</t>
  </si>
  <si>
    <t>LADY BAILEY CARAVANS L</t>
  </si>
  <si>
    <t>9111</t>
  </si>
  <si>
    <t>9037</t>
  </si>
  <si>
    <t>3058</t>
  </si>
  <si>
    <t>MENZIES HOTELS</t>
  </si>
  <si>
    <t>IRVINE</t>
  </si>
  <si>
    <t>STAFFORD EDC</t>
  </si>
  <si>
    <t>STONE</t>
  </si>
  <si>
    <t>WESTMORLAND SVS</t>
  </si>
  <si>
    <t>TEBAY LTD</t>
  </si>
  <si>
    <t>SMV COMMERCIALS LTD</t>
  </si>
  <si>
    <t>PROVEN</t>
  </si>
  <si>
    <t>HASLEMERE</t>
  </si>
  <si>
    <t>LEON HEATHROW 3</t>
  </si>
  <si>
    <t>HOUNSLOW</t>
  </si>
  <si>
    <t>FACEBK *N6N9S6NNX2</t>
  </si>
  <si>
    <t>FACEBK *BB26T6NNX2</t>
  </si>
  <si>
    <t>CURRYS ONLINE</t>
  </si>
  <si>
    <t>HEMEL HEMPSTE</t>
  </si>
  <si>
    <t>WWW.AVPARTMASTER.NET</t>
  </si>
  <si>
    <t>INTERNET</t>
  </si>
  <si>
    <t>202-7280250-70923</t>
  </si>
  <si>
    <t>5220</t>
  </si>
  <si>
    <t>1714</t>
  </si>
  <si>
    <t>VIKING</t>
  </si>
  <si>
    <t>LEICESTER</t>
  </si>
  <si>
    <t>PORTABLE APPLIANCE</t>
  </si>
  <si>
    <t>VS-I CREDIT VOUCHER</t>
  </si>
  <si>
    <t>THE MANOR HOUSE HOTEL</t>
  </si>
  <si>
    <t>WELC B/LFE N WHS</t>
  </si>
  <si>
    <t>PREMIER INN44515390</t>
  </si>
  <si>
    <t>ROADCHEF TIBSHELF</t>
  </si>
  <si>
    <t>ALFRETON</t>
  </si>
  <si>
    <t>WWW.SAMEDAY-DELIVERY.CO.</t>
  </si>
  <si>
    <t>BEAWORTHY</t>
  </si>
  <si>
    <t>0856</t>
  </si>
  <si>
    <t>4484057950090636</t>
  </si>
  <si>
    <t>SWTRAINS POOL</t>
  </si>
  <si>
    <t>WEYMOUTH</t>
  </si>
  <si>
    <t>5172</t>
  </si>
  <si>
    <t>205-9582144-65603</t>
  </si>
  <si>
    <t>WWW.UK.INSIGHT.COM</t>
  </si>
  <si>
    <t>0844 6925329</t>
  </si>
  <si>
    <t>2524</t>
  </si>
  <si>
    <t>SHEFFIELD</t>
  </si>
  <si>
    <t>9043</t>
  </si>
  <si>
    <t>026-3626357-45811</t>
  </si>
  <si>
    <t>PAYPAL *JUSTINPOWER</t>
  </si>
  <si>
    <t>WWW.CAREER-FINDERUK.CO</t>
  </si>
  <si>
    <t>0876</t>
  </si>
  <si>
    <t>205-4091707-39779</t>
  </si>
  <si>
    <t>205-1995175-31395</t>
  </si>
  <si>
    <t>N A</t>
  </si>
  <si>
    <t>800-013-0330</t>
  </si>
  <si>
    <t>2533</t>
  </si>
  <si>
    <t>CIPD MEMBERSHIP RENEWA</t>
  </si>
  <si>
    <t>LONDON SW19</t>
  </si>
  <si>
    <t>0850</t>
  </si>
  <si>
    <t>203-0992501-67547</t>
  </si>
  <si>
    <t>1809</t>
  </si>
  <si>
    <t>203-5935968-44259</t>
  </si>
  <si>
    <t>LAMBETH PCN PAYMENTS</t>
  </si>
  <si>
    <t>LONDON SW9</t>
  </si>
  <si>
    <t>7150</t>
  </si>
  <si>
    <t>4484057960009725</t>
  </si>
  <si>
    <t>WWW.SAFEOPTIONS.CO.UK</t>
  </si>
  <si>
    <t>204-4862367-62475</t>
  </si>
  <si>
    <t>204-7307771-18027</t>
  </si>
  <si>
    <t>2710</t>
  </si>
  <si>
    <t>RUTH LEE LTD</t>
  </si>
  <si>
    <t>CORWEN</t>
  </si>
  <si>
    <t>9103</t>
  </si>
  <si>
    <t>204-0424662-45779</t>
  </si>
  <si>
    <t>204-3361037-87067</t>
  </si>
  <si>
    <t>204-7601800-21715</t>
  </si>
  <si>
    <t>4484057960013214</t>
  </si>
  <si>
    <t>CAPITA BUS SVS-MOTO</t>
  </si>
  <si>
    <t>4484057960029996</t>
  </si>
  <si>
    <t>WAREHAM / PURBECK</t>
  </si>
  <si>
    <t>0040</t>
  </si>
  <si>
    <t>4484057970008493</t>
  </si>
  <si>
    <t>SAINSBURYS SUPERMA</t>
  </si>
  <si>
    <t>WAREHAM</t>
  </si>
  <si>
    <t>0999</t>
  </si>
  <si>
    <t>ESSO DAMORY GARAGE</t>
  </si>
  <si>
    <t>BLANDFORD</t>
  </si>
  <si>
    <t>WAITROSE 105</t>
  </si>
  <si>
    <t>GILLINGHAM</t>
  </si>
  <si>
    <t>4484057970024912</t>
  </si>
  <si>
    <t>ROCKET &amp; RASCALS</t>
  </si>
  <si>
    <t>CO-OP GROUP 310533</t>
  </si>
  <si>
    <t>CO-OP GROUP PETROL</t>
  </si>
  <si>
    <t>PETROL LILLIP</t>
  </si>
  <si>
    <t>5190</t>
  </si>
  <si>
    <t>WWW.FLYBE.COM</t>
  </si>
  <si>
    <t>1983 COSTA</t>
  </si>
  <si>
    <t>SOUTHAMPTONAI</t>
  </si>
  <si>
    <t>NEXUS TRAVEL SHOP</t>
  </si>
  <si>
    <t>NEWCASTLE UPO</t>
  </si>
  <si>
    <t>HOTEL INDIGO NEWCASTLE</t>
  </si>
  <si>
    <t>SHAFTESBURY</t>
  </si>
  <si>
    <t>SHREWSBURY</t>
  </si>
  <si>
    <t>0151 7077090</t>
  </si>
  <si>
    <t>4484057975008597</t>
  </si>
  <si>
    <t>DORCHESTER DT</t>
  </si>
  <si>
    <t>BRISTOL CITY COUNCIL</t>
  </si>
  <si>
    <t>BRISTOL</t>
  </si>
  <si>
    <t>0050</t>
  </si>
  <si>
    <t>4484057975008647</t>
  </si>
  <si>
    <t>KFC-WEYMOUTH</t>
  </si>
  <si>
    <t>WESTHAM ROAD</t>
  </si>
  <si>
    <t>THE BEAR HOTEL-BISTRO</t>
  </si>
  <si>
    <t>3304</t>
  </si>
  <si>
    <t>JUSTPARK JUSTPARK</t>
  </si>
  <si>
    <t>4484057980003989</t>
  </si>
  <si>
    <t>4484057980014390</t>
  </si>
  <si>
    <t>KFC-LANDSDOWN</t>
  </si>
  <si>
    <t>SWTRAINS DRCH</t>
  </si>
  <si>
    <t>CURRYS S/S</t>
  </si>
  <si>
    <t>GMS PLUMB &amp; HEAT SUP LTD</t>
  </si>
  <si>
    <t>HALFORDS ON LINE</t>
  </si>
  <si>
    <t>REDDITCH</t>
  </si>
  <si>
    <t>REFINISH SYSTEMS LTD</t>
  </si>
  <si>
    <t>203-0864024-70955</t>
  </si>
  <si>
    <t>SPRINGMASTERS LTD</t>
  </si>
  <si>
    <t>01305 777757</t>
  </si>
  <si>
    <t>PATISSERIE MARK BENNET</t>
  </si>
  <si>
    <t>DRI MEMEO INC</t>
  </si>
  <si>
    <t>WWW ESLR8 COM</t>
  </si>
  <si>
    <t>SUBWAY BLANDFORD</t>
  </si>
  <si>
    <t>SURVEYMONKEY.COM</t>
  </si>
  <si>
    <t>LUXEMBOURG</t>
  </si>
  <si>
    <t>4416</t>
  </si>
  <si>
    <t>GO OUTDOORS-POOLE</t>
  </si>
  <si>
    <t>4484057995023386</t>
  </si>
  <si>
    <t>30</t>
  </si>
  <si>
    <t>9610</t>
  </si>
  <si>
    <t>7000</t>
  </si>
  <si>
    <t>WILT&amp;DORSET BUS CO-POOLE</t>
  </si>
  <si>
    <t>3121</t>
  </si>
  <si>
    <t>Nairn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</si>
</sst>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EE9C9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49" fontId="0" fillId="0" borderId="0" xfId="0" applyNumberFormat="1"/>
    <xf numFmtId="14" fontId="0" fillId="0" borderId="0" xfId="0" applyNumberFormat="1"/>
    <xf numFmtId="0" fontId="3" fillId="2" borderId="0" xfId="0" applyFont="1" applyFill="1"/>
    <xf numFmtId="0" fontId="0" fillId="2" borderId="0" xfId="0" applyFill="1"/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2" fontId="0" fillId="3" borderId="3" xfId="0" applyNumberFormat="1" applyFill="1" applyBorder="1"/>
    <xf numFmtId="10" fontId="0" fillId="0" borderId="0" xfId="0" applyNumberFormat="1"/>
    <xf numFmtId="165" fontId="0" fillId="0" borderId="0" xfId="0" applyNumberFormat="1"/>
    <xf numFmtId="0" fontId="0" fillId="4" borderId="0" xfId="0" applyFill="1"/>
    <xf numFmtId="164" fontId="0" fillId="4" borderId="0" xfId="0" applyNumberFormat="1" applyFill="1" applyAlignment="1">
      <alignment horizontal="center"/>
    </xf>
    <xf numFmtId="164" fontId="0" fillId="4" borderId="0" xfId="0" applyNumberFormat="1" applyFill="1"/>
    <xf numFmtId="0" fontId="0" fillId="4" borderId="4" xfId="0" applyFill="1" applyBorder="1"/>
    <xf numFmtId="0" fontId="0" fillId="4" borderId="5" xfId="0" applyFill="1" applyBorder="1"/>
    <xf numFmtId="2" fontId="0" fillId="4" borderId="6" xfId="0" applyNumberFormat="1" applyFill="1" applyBorder="1"/>
    <xf numFmtId="164" fontId="1" fillId="5" borderId="0" xfId="1" applyNumberFormat="1" applyFont="1" applyFill="1"/>
    <xf numFmtId="0" fontId="0" fillId="2" borderId="7" xfId="0" applyFill="1" applyBorder="1"/>
    <xf numFmtId="49" fontId="0" fillId="5" borderId="0" xfId="0" applyNumberFormat="1" applyFill="1" applyBorder="1"/>
    <xf numFmtId="0" fontId="0" fillId="6" borderId="0" xfId="0" applyFill="1" applyBorder="1"/>
    <xf numFmtId="2" fontId="0" fillId="2" borderId="8" xfId="0" applyNumberFormat="1" applyFill="1" applyBorder="1"/>
    <xf numFmtId="164" fontId="0" fillId="0" borderId="0" xfId="0" applyNumberFormat="1"/>
    <xf numFmtId="4" fontId="0" fillId="0" borderId="0" xfId="0" applyNumberFormat="1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quotePrefix="1" applyNumberFormat="1" applyFont="1"/>
  </cellXfs>
  <cellStyles count="2">
    <cellStyle name="Normal" xfId="0" builtinId="0"/>
    <cellStyle name="Percent" xfId="1" builtinId="5"/>
  </cellStyles>
  <dxfs count="1"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PCards\RBS%20Journal%20feeder%20sheet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2">
          <cell r="B2" t="str">
            <v>TATTERSALL</v>
          </cell>
          <cell r="D2" t="str">
            <v>0222</v>
          </cell>
        </row>
        <row r="3">
          <cell r="B3" t="str">
            <v>Pearce</v>
          </cell>
          <cell r="D3" t="str">
            <v>0428</v>
          </cell>
        </row>
        <row r="4">
          <cell r="B4" t="str">
            <v>Graham</v>
          </cell>
          <cell r="D4" t="str">
            <v>0636</v>
          </cell>
        </row>
        <row r="5">
          <cell r="B5" t="str">
            <v>PARFITT</v>
          </cell>
          <cell r="D5" t="str">
            <v>0830</v>
          </cell>
        </row>
        <row r="6">
          <cell r="B6" t="str">
            <v>Dennett</v>
          </cell>
          <cell r="D6" t="str">
            <v>1129</v>
          </cell>
        </row>
        <row r="7">
          <cell r="B7" t="str">
            <v>BACON</v>
          </cell>
          <cell r="D7" t="str">
            <v>1150</v>
          </cell>
        </row>
        <row r="8">
          <cell r="B8" t="str">
            <v>ALLEN</v>
          </cell>
          <cell r="D8" t="str">
            <v>1168</v>
          </cell>
        </row>
        <row r="9">
          <cell r="B9" t="str">
            <v>COLLINS</v>
          </cell>
          <cell r="D9" t="str">
            <v>1176</v>
          </cell>
        </row>
        <row r="10">
          <cell r="B10" t="str">
            <v>MORGAN</v>
          </cell>
          <cell r="D10" t="str">
            <v>1184</v>
          </cell>
        </row>
        <row r="11">
          <cell r="B11" t="str">
            <v>Shearing</v>
          </cell>
          <cell r="D11" t="str">
            <v>1192</v>
          </cell>
        </row>
        <row r="12">
          <cell r="B12" t="str">
            <v>PEGLER</v>
          </cell>
          <cell r="D12" t="str">
            <v>1378</v>
          </cell>
        </row>
        <row r="13">
          <cell r="B13" t="str">
            <v>Cotter</v>
          </cell>
          <cell r="D13" t="str">
            <v>1565</v>
          </cell>
        </row>
        <row r="14">
          <cell r="B14" t="str">
            <v>NEWELL</v>
          </cell>
          <cell r="D14" t="str">
            <v>1702</v>
          </cell>
        </row>
        <row r="15">
          <cell r="B15" t="str">
            <v>ARUNDEL</v>
          </cell>
          <cell r="D15" t="str">
            <v>1901</v>
          </cell>
        </row>
        <row r="16">
          <cell r="B16" t="str">
            <v>WESTWOOD</v>
          </cell>
          <cell r="D16" t="str">
            <v>2065</v>
          </cell>
        </row>
        <row r="17">
          <cell r="B17" t="str">
            <v>MASTERS</v>
          </cell>
          <cell r="D17" t="str">
            <v>2103</v>
          </cell>
        </row>
        <row r="18">
          <cell r="B18" t="str">
            <v>Adams</v>
          </cell>
          <cell r="D18" t="str">
            <v>2608</v>
          </cell>
        </row>
        <row r="19">
          <cell r="B19" t="str">
            <v>Spring</v>
          </cell>
          <cell r="D19" t="str">
            <v>2624</v>
          </cell>
        </row>
        <row r="20">
          <cell r="B20" t="str">
            <v>Crabb</v>
          </cell>
          <cell r="D20" t="str">
            <v>2949</v>
          </cell>
        </row>
        <row r="21">
          <cell r="B21" t="str">
            <v>ABRAHAM</v>
          </cell>
          <cell r="D21" t="str">
            <v>3094</v>
          </cell>
        </row>
        <row r="22">
          <cell r="B22" t="str">
            <v>Ansell</v>
          </cell>
          <cell r="D22" t="str">
            <v>3102</v>
          </cell>
        </row>
        <row r="23">
          <cell r="B23" t="str">
            <v>Head</v>
          </cell>
          <cell r="D23" t="str">
            <v>3110</v>
          </cell>
        </row>
        <row r="24">
          <cell r="B24" t="str">
            <v>JONES</v>
          </cell>
          <cell r="D24" t="str">
            <v>3128</v>
          </cell>
        </row>
        <row r="25">
          <cell r="B25" t="str">
            <v>MULLINS</v>
          </cell>
          <cell r="D25" t="str">
            <v>3136</v>
          </cell>
        </row>
        <row r="26">
          <cell r="B26" t="str">
            <v>Waller</v>
          </cell>
          <cell r="D26" t="str">
            <v>3214</v>
          </cell>
        </row>
        <row r="27">
          <cell r="B27" t="str">
            <v>McGowan</v>
          </cell>
          <cell r="D27" t="str">
            <v>3386</v>
          </cell>
        </row>
        <row r="28">
          <cell r="B28" t="str">
            <v>Baker</v>
          </cell>
          <cell r="D28" t="str">
            <v>3453</v>
          </cell>
        </row>
        <row r="29">
          <cell r="B29" t="str">
            <v>Dredge M</v>
          </cell>
          <cell r="D29" t="str">
            <v>3934</v>
          </cell>
        </row>
        <row r="30">
          <cell r="B30" t="str">
            <v>Collier</v>
          </cell>
          <cell r="D30" t="str">
            <v>3989</v>
          </cell>
        </row>
        <row r="31">
          <cell r="B31" t="str">
            <v xml:space="preserve">Pack </v>
          </cell>
          <cell r="D31" t="str">
            <v>4111</v>
          </cell>
        </row>
        <row r="32">
          <cell r="B32" t="str">
            <v>Jones</v>
          </cell>
          <cell r="D32" t="str">
            <v>4129</v>
          </cell>
        </row>
        <row r="33">
          <cell r="B33" t="str">
            <v>Blizzard</v>
          </cell>
          <cell r="D33" t="str">
            <v>4145</v>
          </cell>
        </row>
        <row r="34">
          <cell r="B34" t="str">
            <v>COX</v>
          </cell>
          <cell r="D34" t="str">
            <v>4195</v>
          </cell>
        </row>
        <row r="35">
          <cell r="B35" t="str">
            <v>Callaway</v>
          </cell>
          <cell r="D35" t="str">
            <v>4211</v>
          </cell>
        </row>
        <row r="36">
          <cell r="B36" t="str">
            <v>Myers</v>
          </cell>
          <cell r="D36" t="str">
            <v>4229</v>
          </cell>
        </row>
        <row r="37">
          <cell r="B37" t="str">
            <v>Fox</v>
          </cell>
          <cell r="D37" t="str">
            <v>4237</v>
          </cell>
        </row>
        <row r="38">
          <cell r="B38" t="str">
            <v>Myers</v>
          </cell>
          <cell r="D38" t="str">
            <v>4252</v>
          </cell>
        </row>
        <row r="39">
          <cell r="B39" t="str">
            <v>COOLMAN</v>
          </cell>
          <cell r="D39" t="str">
            <v>4320</v>
          </cell>
        </row>
        <row r="40">
          <cell r="B40" t="str">
            <v>Jenneson</v>
          </cell>
          <cell r="D40" t="str">
            <v>4390</v>
          </cell>
        </row>
        <row r="41">
          <cell r="B41" t="str">
            <v>Underhill</v>
          </cell>
          <cell r="D41" t="str">
            <v>4463</v>
          </cell>
        </row>
        <row r="42">
          <cell r="B42" t="str">
            <v>Locock R</v>
          </cell>
          <cell r="D42" t="str">
            <v>4471</v>
          </cell>
        </row>
        <row r="43">
          <cell r="B43" t="str">
            <v>Gunter</v>
          </cell>
          <cell r="D43" t="str">
            <v>4629</v>
          </cell>
        </row>
        <row r="44">
          <cell r="B44" t="str">
            <v>Downton</v>
          </cell>
          <cell r="D44" t="str">
            <v>4700</v>
          </cell>
        </row>
        <row r="45">
          <cell r="B45" t="str">
            <v>Rogers</v>
          </cell>
          <cell r="D45" t="str">
            <v>4912</v>
          </cell>
        </row>
        <row r="46">
          <cell r="B46" t="str">
            <v>Lockwood</v>
          </cell>
          <cell r="D46" t="str">
            <v>4920</v>
          </cell>
        </row>
        <row r="47">
          <cell r="B47" t="str">
            <v>BROWN</v>
          </cell>
          <cell r="D47" t="str">
            <v>5240</v>
          </cell>
        </row>
        <row r="48">
          <cell r="B48" t="str">
            <v>Frampton</v>
          </cell>
          <cell r="D48" t="str">
            <v>5257</v>
          </cell>
        </row>
        <row r="49">
          <cell r="B49" t="str">
            <v>Nicholson</v>
          </cell>
          <cell r="D49" t="str">
            <v>5298</v>
          </cell>
        </row>
        <row r="50">
          <cell r="B50" t="str">
            <v>HAWKINS</v>
          </cell>
          <cell r="D50" t="str">
            <v>5367</v>
          </cell>
        </row>
        <row r="51">
          <cell r="B51" t="str">
            <v>Tucker</v>
          </cell>
          <cell r="D51" t="str">
            <v>5384</v>
          </cell>
        </row>
        <row r="52">
          <cell r="B52" t="str">
            <v>Isaacs</v>
          </cell>
          <cell r="D52" t="str">
            <v>5606</v>
          </cell>
        </row>
        <row r="53">
          <cell r="B53" t="str">
            <v>WARREN</v>
          </cell>
          <cell r="D53" t="str">
            <v>5744</v>
          </cell>
        </row>
        <row r="54">
          <cell r="B54" t="str">
            <v>Spring</v>
          </cell>
          <cell r="D54" t="str">
            <v>5751</v>
          </cell>
        </row>
        <row r="55">
          <cell r="B55" t="str">
            <v>CROOK</v>
          </cell>
          <cell r="D55" t="str">
            <v>5800</v>
          </cell>
        </row>
        <row r="56">
          <cell r="B56" t="str">
            <v>HARK</v>
          </cell>
          <cell r="D56" t="str">
            <v>6019</v>
          </cell>
        </row>
        <row r="57">
          <cell r="B57" t="str">
            <v>Dredge D</v>
          </cell>
          <cell r="D57" t="str">
            <v>6443</v>
          </cell>
        </row>
        <row r="58">
          <cell r="B58" t="str">
            <v>Pearce</v>
          </cell>
          <cell r="D58" t="str">
            <v>6590</v>
          </cell>
        </row>
        <row r="59">
          <cell r="B59" t="str">
            <v>Prior</v>
          </cell>
          <cell r="D59" t="str">
            <v>6846</v>
          </cell>
        </row>
        <row r="60">
          <cell r="B60" t="str">
            <v>WILLIAMS</v>
          </cell>
          <cell r="D60" t="str">
            <v>7031</v>
          </cell>
        </row>
        <row r="61">
          <cell r="B61" t="str">
            <v>Creighton</v>
          </cell>
          <cell r="D61" t="str">
            <v>7312</v>
          </cell>
        </row>
        <row r="62">
          <cell r="B62" t="str">
            <v>James</v>
          </cell>
          <cell r="D62" t="str">
            <v>7407</v>
          </cell>
        </row>
        <row r="63">
          <cell r="B63" t="str">
            <v>Rees</v>
          </cell>
          <cell r="D63" t="str">
            <v>7552</v>
          </cell>
        </row>
        <row r="64">
          <cell r="B64" t="str">
            <v>Granger</v>
          </cell>
          <cell r="D64" t="str">
            <v>7602</v>
          </cell>
        </row>
        <row r="65">
          <cell r="B65" t="str">
            <v>Rickett</v>
          </cell>
          <cell r="D65" t="str">
            <v>7697</v>
          </cell>
        </row>
        <row r="66">
          <cell r="B66" t="str">
            <v>Eagle</v>
          </cell>
          <cell r="D66" t="str">
            <v>8214</v>
          </cell>
        </row>
        <row r="67">
          <cell r="B67" t="str">
            <v>Legg</v>
          </cell>
          <cell r="D67" t="str">
            <v>8216</v>
          </cell>
        </row>
        <row r="68">
          <cell r="B68" t="str">
            <v>BURRIDGE</v>
          </cell>
          <cell r="D68" t="str">
            <v>8429</v>
          </cell>
        </row>
        <row r="69">
          <cell r="B69" t="str">
            <v>Minchella</v>
          </cell>
          <cell r="D69" t="str">
            <v>8493</v>
          </cell>
        </row>
        <row r="70">
          <cell r="B70" t="str">
            <v>Chapman</v>
          </cell>
          <cell r="D70" t="str">
            <v>8597</v>
          </cell>
        </row>
        <row r="71">
          <cell r="B71" t="str">
            <v>HEWITT</v>
          </cell>
          <cell r="D71" t="str">
            <v>8605</v>
          </cell>
        </row>
        <row r="72">
          <cell r="B72" t="str">
            <v>LUCAS</v>
          </cell>
          <cell r="D72" t="str">
            <v>8613</v>
          </cell>
        </row>
        <row r="73">
          <cell r="B73" t="str">
            <v>MANT</v>
          </cell>
          <cell r="D73" t="str">
            <v>8621</v>
          </cell>
        </row>
        <row r="74">
          <cell r="B74" t="str">
            <v>MARSDEN</v>
          </cell>
          <cell r="D74" t="str">
            <v>8639</v>
          </cell>
        </row>
        <row r="75">
          <cell r="B75" t="str">
            <v>Nairn</v>
          </cell>
          <cell r="D75" t="str">
            <v>8647</v>
          </cell>
        </row>
        <row r="76">
          <cell r="B76" t="str">
            <v>PINDER</v>
          </cell>
          <cell r="D76" t="str">
            <v>8654</v>
          </cell>
        </row>
        <row r="77">
          <cell r="B77" t="str">
            <v>WHITTAKER</v>
          </cell>
          <cell r="D77" t="str">
            <v>8662</v>
          </cell>
        </row>
        <row r="78">
          <cell r="B78" t="str">
            <v>Coleman</v>
          </cell>
          <cell r="D78" t="str">
            <v>8670</v>
          </cell>
        </row>
        <row r="79">
          <cell r="B79" t="str">
            <v>Phipps</v>
          </cell>
          <cell r="D79" t="str">
            <v>8951</v>
          </cell>
        </row>
        <row r="80">
          <cell r="B80" t="str">
            <v>Head</v>
          </cell>
          <cell r="D80" t="str">
            <v>9016</v>
          </cell>
        </row>
        <row r="81">
          <cell r="B81" t="str">
            <v>Dart</v>
          </cell>
          <cell r="D81" t="str">
            <v>9080</v>
          </cell>
        </row>
        <row r="82">
          <cell r="B82" t="str">
            <v>Johnson</v>
          </cell>
          <cell r="D82" t="str">
            <v>9102</v>
          </cell>
        </row>
        <row r="83">
          <cell r="B83" t="str">
            <v>Long</v>
          </cell>
          <cell r="D83" t="str">
            <v>9143</v>
          </cell>
        </row>
        <row r="84">
          <cell r="B84" t="str">
            <v>Holt</v>
          </cell>
          <cell r="D84" t="str">
            <v>9278</v>
          </cell>
        </row>
        <row r="85">
          <cell r="B85" t="str">
            <v>Locock I</v>
          </cell>
          <cell r="D85" t="str">
            <v>9426</v>
          </cell>
        </row>
        <row r="86">
          <cell r="B86" t="str">
            <v>Barrow</v>
          </cell>
          <cell r="D86" t="str">
            <v>9556</v>
          </cell>
        </row>
        <row r="87">
          <cell r="B87" t="str">
            <v>Stead</v>
          </cell>
          <cell r="D87" t="str">
            <v>9655</v>
          </cell>
        </row>
        <row r="88">
          <cell r="B88" t="b">
            <v>1</v>
          </cell>
          <cell r="D88" t="str">
            <v>9660</v>
          </cell>
        </row>
        <row r="89">
          <cell r="B89" t="str">
            <v>Hatcher</v>
          </cell>
          <cell r="D89" t="str">
            <v>9725</v>
          </cell>
        </row>
        <row r="90">
          <cell r="B90" t="str">
            <v>Stanley</v>
          </cell>
          <cell r="D90" t="str">
            <v>9829</v>
          </cell>
        </row>
      </sheetData>
      <sheetData sheetId="2"/>
    </sheetDataSet>
  </externalBook>
</externalLink>
</file>

<file path=xl/queryTables/queryTable1.xml><?xml version="1.0" encoding="utf-8"?>
<queryTable xmlns="http://schemas.openxmlformats.org/spreadsheetml/2006/main" name="October 2014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eptember 2014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November 2014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4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56"/>
  <sheetViews>
    <sheetView topLeftCell="O37" workbookViewId="0">
      <selection activeCell="O66" sqref="A66:XFD66"/>
    </sheetView>
  </sheetViews>
  <sheetFormatPr defaultRowHeight="15" x14ac:dyDescent="0.25"/>
  <cols>
    <col min="1" max="1" width="10.7109375" bestFit="1" customWidth="1"/>
    <col min="2" max="2" width="17.28515625" bestFit="1" customWidth="1"/>
    <col min="3" max="3" width="10.7109375" bestFit="1" customWidth="1"/>
    <col min="4" max="4" width="13.7109375" bestFit="1" customWidth="1"/>
    <col min="5" max="5" width="10.5703125" bestFit="1" customWidth="1"/>
    <col min="6" max="6" width="20.42578125" bestFit="1" customWidth="1"/>
    <col min="7" max="7" width="17.7109375" bestFit="1" customWidth="1"/>
    <col min="8" max="8" width="12" bestFit="1" customWidth="1"/>
    <col min="9" max="9" width="28.85546875" bestFit="1" customWidth="1"/>
    <col min="10" max="10" width="5" bestFit="1" customWidth="1"/>
    <col min="11" max="11" width="17.85546875" bestFit="1" customWidth="1"/>
    <col min="12" max="12" width="23.42578125" bestFit="1" customWidth="1"/>
    <col min="13" max="13" width="28" bestFit="1" customWidth="1"/>
    <col min="14" max="14" width="17" bestFit="1" customWidth="1"/>
    <col min="15" max="15" width="16.5703125" bestFit="1" customWidth="1"/>
    <col min="16" max="16" width="5.140625" bestFit="1" customWidth="1"/>
    <col min="19" max="19" width="10.140625" style="23" customWidth="1"/>
    <col min="20" max="22" width="9.140625" style="23"/>
    <col min="23" max="23" width="27.7109375" bestFit="1" customWidth="1"/>
  </cols>
  <sheetData>
    <row r="1" spans="1:53" ht="15.75" thickBot="1" x14ac:dyDescent="0.3">
      <c r="A1" t="s">
        <v>0</v>
      </c>
      <c r="B1" s="1" t="s">
        <v>541</v>
      </c>
      <c r="C1" t="s">
        <v>1</v>
      </c>
      <c r="D1" s="2">
        <v>41971</v>
      </c>
      <c r="Q1" s="3" t="s">
        <v>2</v>
      </c>
      <c r="R1" s="4"/>
      <c r="S1" s="5"/>
      <c r="T1" s="5"/>
      <c r="U1" s="6"/>
      <c r="V1" s="6"/>
      <c r="W1" s="4"/>
      <c r="X1" s="4"/>
      <c r="Y1" s="4"/>
      <c r="Z1" s="4"/>
      <c r="AA1" s="7" t="s">
        <v>3</v>
      </c>
      <c r="AB1" s="8"/>
      <c r="AC1" s="9">
        <f>AC3-V3</f>
        <v>-3.1832314562052488E-12</v>
      </c>
      <c r="BA1" s="10">
        <v>0.2</v>
      </c>
    </row>
    <row r="2" spans="1:53" ht="15.75" thickBot="1" x14ac:dyDescent="0.3">
      <c r="A2" t="s">
        <v>4</v>
      </c>
      <c r="B2" s="1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  <c r="Q2" s="4" t="s">
        <v>20</v>
      </c>
      <c r="R2" s="4" t="s">
        <v>21</v>
      </c>
      <c r="S2" s="5" t="s">
        <v>22</v>
      </c>
      <c r="T2" s="5" t="s">
        <v>23</v>
      </c>
      <c r="U2" s="6" t="s">
        <v>24</v>
      </c>
      <c r="V2" s="6" t="s">
        <v>25</v>
      </c>
      <c r="W2" s="4" t="s">
        <v>26</v>
      </c>
      <c r="X2" s="4" t="s">
        <v>27</v>
      </c>
      <c r="Y2" s="4" t="s">
        <v>28</v>
      </c>
      <c r="Z2" s="4" t="s">
        <v>29</v>
      </c>
      <c r="AA2" s="4" t="s">
        <v>30</v>
      </c>
      <c r="AB2" s="4" t="s">
        <v>31</v>
      </c>
      <c r="AC2" s="4" t="s">
        <v>22</v>
      </c>
      <c r="BA2" s="11">
        <v>0.17499999999999999</v>
      </c>
    </row>
    <row r="3" spans="1:53" x14ac:dyDescent="0.25">
      <c r="A3" s="2">
        <v>41941</v>
      </c>
      <c r="B3" s="1" t="s">
        <v>32</v>
      </c>
      <c r="C3" s="2">
        <v>41946</v>
      </c>
      <c r="D3" s="2">
        <v>41948</v>
      </c>
      <c r="E3">
        <v>-12868.31</v>
      </c>
      <c r="F3" t="s">
        <v>33</v>
      </c>
      <c r="G3">
        <v>0</v>
      </c>
      <c r="H3">
        <v>7.4484054309309096E+22</v>
      </c>
      <c r="I3" t="s">
        <v>542</v>
      </c>
      <c r="J3">
        <v>0</v>
      </c>
      <c r="L3">
        <v>-12868.31</v>
      </c>
      <c r="M3" t="s">
        <v>34</v>
      </c>
      <c r="Q3" s="12" t="str">
        <f>MID(B3,13,4)</f>
        <v>4611</v>
      </c>
      <c r="R3" s="12"/>
      <c r="S3" s="13">
        <f>L3</f>
        <v>-12868.31</v>
      </c>
      <c r="T3" s="14"/>
      <c r="U3" s="13"/>
      <c r="V3" s="13">
        <f>SUM(V4:V165)</f>
        <v>1334.7599999999998</v>
      </c>
      <c r="W3" s="15"/>
      <c r="X3" s="16">
        <v>99</v>
      </c>
      <c r="Y3" s="16">
        <v>21</v>
      </c>
      <c r="Z3" s="16">
        <v>7855</v>
      </c>
      <c r="AA3" s="16">
        <v>7330</v>
      </c>
      <c r="AB3" s="16"/>
      <c r="AC3" s="17">
        <f>SUM(S4:S165)-SUM(U4:U165)</f>
        <v>1334.7599999999966</v>
      </c>
      <c r="BA3" s="10">
        <v>0.05</v>
      </c>
    </row>
    <row r="4" spans="1:53" x14ac:dyDescent="0.25">
      <c r="A4" s="2">
        <v>41941</v>
      </c>
      <c r="B4" s="1" t="s">
        <v>35</v>
      </c>
      <c r="C4" s="2">
        <v>41940</v>
      </c>
      <c r="D4" s="2">
        <v>41941</v>
      </c>
      <c r="E4">
        <v>67.5</v>
      </c>
      <c r="F4" t="s">
        <v>36</v>
      </c>
      <c r="G4">
        <v>0</v>
      </c>
      <c r="H4">
        <v>7.4830504301160301E+22</v>
      </c>
      <c r="I4" t="s">
        <v>423</v>
      </c>
      <c r="J4">
        <v>4112</v>
      </c>
      <c r="K4">
        <v>1</v>
      </c>
      <c r="L4">
        <v>67.5</v>
      </c>
      <c r="M4" t="s">
        <v>34</v>
      </c>
      <c r="N4" t="s">
        <v>543</v>
      </c>
      <c r="O4" t="s">
        <v>38</v>
      </c>
      <c r="Q4" s="12" t="str">
        <f>MID(B4,13,4)</f>
        <v>4629</v>
      </c>
      <c r="R4" s="4" t="str">
        <f>LOOKUP(Q4,[1]Sheet2!$D$2:$D$199,[1]Sheet2!$B$2:$B$199)</f>
        <v>Gunter</v>
      </c>
      <c r="S4" s="5">
        <f>L4</f>
        <v>67.5</v>
      </c>
      <c r="T4" s="18" t="s">
        <v>43</v>
      </c>
      <c r="U4" s="6">
        <f>ROUND(IF(T4=20%,S4/1.2,IF(T4=17.5%,S4/1.175,IF(T4=5%,S4/1.05,S4))),2)</f>
        <v>67.5</v>
      </c>
      <c r="V4" s="6">
        <f>S4-U4</f>
        <v>0</v>
      </c>
      <c r="W4" s="19" t="str">
        <f>I4</f>
        <v>SELFSERVE TICKET</v>
      </c>
      <c r="X4" s="20" t="s">
        <v>39</v>
      </c>
      <c r="Y4" s="20" t="s">
        <v>40</v>
      </c>
      <c r="Z4" s="20" t="s">
        <v>41</v>
      </c>
      <c r="AA4" s="20" t="s">
        <v>147</v>
      </c>
      <c r="AB4" s="21"/>
      <c r="AC4" s="22">
        <f t="shared" ref="AC4:AC67" si="0">U4</f>
        <v>67.5</v>
      </c>
      <c r="BA4" s="10"/>
    </row>
    <row r="5" spans="1:53" x14ac:dyDescent="0.25">
      <c r="A5" s="2">
        <v>41941</v>
      </c>
      <c r="B5" s="1" t="s">
        <v>35</v>
      </c>
      <c r="C5" s="2">
        <v>41945</v>
      </c>
      <c r="D5" s="2">
        <v>41946</v>
      </c>
      <c r="E5">
        <v>18.62</v>
      </c>
      <c r="F5" t="s">
        <v>36</v>
      </c>
      <c r="G5" t="s">
        <v>544</v>
      </c>
      <c r="H5">
        <v>7.4313224306000201E+22</v>
      </c>
      <c r="I5" t="s">
        <v>108</v>
      </c>
      <c r="J5">
        <v>5942</v>
      </c>
      <c r="K5">
        <v>1</v>
      </c>
      <c r="L5">
        <v>18.62</v>
      </c>
      <c r="M5" t="s">
        <v>34</v>
      </c>
      <c r="N5" t="s">
        <v>76</v>
      </c>
      <c r="O5" t="s">
        <v>77</v>
      </c>
      <c r="Q5" s="12" t="str">
        <f t="shared" ref="Q5:Q70" si="1">MID(B5,13,4)</f>
        <v>4629</v>
      </c>
      <c r="R5" s="4" t="str">
        <f>LOOKUP(Q5,[1]Sheet2!$D$2:$D$199,[1]Sheet2!$B$2:$B$199)</f>
        <v>Gunter</v>
      </c>
      <c r="S5" s="5">
        <f t="shared" ref="S5:S33" si="2">L5</f>
        <v>18.62</v>
      </c>
      <c r="T5" s="18" t="s">
        <v>43</v>
      </c>
      <c r="U5" s="6">
        <f t="shared" ref="U5:U33" si="3">ROUND(IF(T5=20%,S5/1.2,IF(T5=17.5%,S5/1.175,IF(T5=5%,S5/1.05,S5))),2)</f>
        <v>18.62</v>
      </c>
      <c r="V5" s="6">
        <f t="shared" ref="V5:V33" si="4">S5-U5</f>
        <v>0</v>
      </c>
      <c r="W5" s="19" t="str">
        <f t="shared" ref="W5:W33" si="5">I5</f>
        <v>Amazon *Mktplce EU-UK</v>
      </c>
      <c r="X5" s="20" t="s">
        <v>39</v>
      </c>
      <c r="Y5" s="20" t="s">
        <v>40</v>
      </c>
      <c r="Z5" s="20" t="s">
        <v>89</v>
      </c>
      <c r="AA5" s="20" t="s">
        <v>545</v>
      </c>
      <c r="AB5" s="21"/>
      <c r="AC5" s="22">
        <f t="shared" si="0"/>
        <v>18.62</v>
      </c>
      <c r="BA5" t="s">
        <v>43</v>
      </c>
    </row>
    <row r="6" spans="1:53" x14ac:dyDescent="0.25">
      <c r="A6" s="2">
        <v>41941</v>
      </c>
      <c r="B6" s="1" t="s">
        <v>35</v>
      </c>
      <c r="C6" s="2">
        <v>41954</v>
      </c>
      <c r="D6" s="2">
        <v>41955</v>
      </c>
      <c r="E6">
        <v>6.04</v>
      </c>
      <c r="F6" t="s">
        <v>36</v>
      </c>
      <c r="G6">
        <v>0</v>
      </c>
      <c r="H6">
        <v>7.4745094316080004E+22</v>
      </c>
      <c r="I6" t="s">
        <v>546</v>
      </c>
      <c r="J6">
        <v>5814</v>
      </c>
      <c r="K6">
        <v>1</v>
      </c>
      <c r="L6">
        <v>6.04</v>
      </c>
      <c r="M6" t="s">
        <v>34</v>
      </c>
      <c r="N6" t="s">
        <v>45</v>
      </c>
      <c r="O6" t="s">
        <v>38</v>
      </c>
      <c r="Q6" s="12" t="str">
        <f t="shared" si="1"/>
        <v>4629</v>
      </c>
      <c r="R6" s="4" t="str">
        <f>LOOKUP(Q6,[1]Sheet2!$D$2:$D$199,[1]Sheet2!$B$2:$B$199)</f>
        <v>Gunter</v>
      </c>
      <c r="S6" s="5">
        <f t="shared" si="2"/>
        <v>6.04</v>
      </c>
      <c r="T6" s="18">
        <v>0.2</v>
      </c>
      <c r="U6" s="6">
        <v>5.75</v>
      </c>
      <c r="V6" s="6">
        <f t="shared" si="4"/>
        <v>0.29000000000000004</v>
      </c>
      <c r="W6" s="19" t="str">
        <f t="shared" si="5"/>
        <v>UPPER CRUST</v>
      </c>
      <c r="X6" s="20" t="s">
        <v>39</v>
      </c>
      <c r="Y6" s="20" t="s">
        <v>40</v>
      </c>
      <c r="Z6" s="20" t="s">
        <v>41</v>
      </c>
      <c r="AA6" s="20" t="s">
        <v>42</v>
      </c>
      <c r="AB6" s="21"/>
      <c r="AC6" s="22">
        <f t="shared" si="0"/>
        <v>5.75</v>
      </c>
    </row>
    <row r="7" spans="1:53" x14ac:dyDescent="0.25">
      <c r="A7" s="2">
        <v>41941</v>
      </c>
      <c r="B7" s="1" t="s">
        <v>35</v>
      </c>
      <c r="C7" s="2">
        <v>41954</v>
      </c>
      <c r="D7" s="2">
        <v>41955</v>
      </c>
      <c r="E7">
        <v>60</v>
      </c>
      <c r="F7" t="s">
        <v>36</v>
      </c>
      <c r="G7">
        <v>0</v>
      </c>
      <c r="H7">
        <v>7.4830504315004096E+22</v>
      </c>
      <c r="I7" t="s">
        <v>290</v>
      </c>
      <c r="J7">
        <v>5812</v>
      </c>
      <c r="K7">
        <v>1</v>
      </c>
      <c r="L7">
        <v>60</v>
      </c>
      <c r="M7" t="s">
        <v>34</v>
      </c>
      <c r="N7" t="s">
        <v>547</v>
      </c>
      <c r="O7" t="s">
        <v>38</v>
      </c>
      <c r="Q7" s="12" t="str">
        <f t="shared" si="1"/>
        <v>4629</v>
      </c>
      <c r="R7" s="4" t="str">
        <f>LOOKUP(Q7,[1]Sheet2!$D$2:$D$199,[1]Sheet2!$B$2:$B$199)</f>
        <v>Gunter</v>
      </c>
      <c r="S7" s="5">
        <v>15</v>
      </c>
      <c r="T7" s="18">
        <v>0.2</v>
      </c>
      <c r="U7" s="6">
        <f t="shared" si="3"/>
        <v>12.5</v>
      </c>
      <c r="V7" s="6">
        <f t="shared" si="4"/>
        <v>2.5</v>
      </c>
      <c r="W7" s="19" t="str">
        <f t="shared" si="5"/>
        <v>SPICE ROOM</v>
      </c>
      <c r="X7" s="20" t="s">
        <v>39</v>
      </c>
      <c r="Y7" s="20" t="s">
        <v>40</v>
      </c>
      <c r="Z7" s="20" t="s">
        <v>41</v>
      </c>
      <c r="AA7" s="20" t="s">
        <v>42</v>
      </c>
      <c r="AB7" s="21"/>
      <c r="AC7" s="22">
        <f t="shared" si="0"/>
        <v>12.5</v>
      </c>
    </row>
    <row r="8" spans="1:53" x14ac:dyDescent="0.25">
      <c r="A8" s="2">
        <v>41941</v>
      </c>
      <c r="B8" s="1" t="s">
        <v>35</v>
      </c>
      <c r="C8" s="2">
        <v>41954</v>
      </c>
      <c r="D8" s="2">
        <v>41955</v>
      </c>
      <c r="F8" t="s">
        <v>36</v>
      </c>
      <c r="G8">
        <v>0</v>
      </c>
      <c r="H8">
        <v>7.4830504315004096E+22</v>
      </c>
      <c r="I8" t="s">
        <v>290</v>
      </c>
      <c r="J8">
        <v>5812</v>
      </c>
      <c r="K8">
        <v>1</v>
      </c>
      <c r="M8" t="s">
        <v>34</v>
      </c>
      <c r="N8" t="s">
        <v>547</v>
      </c>
      <c r="O8" t="s">
        <v>38</v>
      </c>
      <c r="Q8" s="12" t="str">
        <f t="shared" si="1"/>
        <v>4629</v>
      </c>
      <c r="R8" s="4" t="str">
        <f>LOOKUP(Q8,[1]Sheet2!$D$2:$D$199,[1]Sheet2!$B$2:$B$199)</f>
        <v>Gunter</v>
      </c>
      <c r="S8" s="5">
        <v>45</v>
      </c>
      <c r="T8" s="18">
        <v>0.2</v>
      </c>
      <c r="U8" s="6">
        <f t="shared" si="3"/>
        <v>37.5</v>
      </c>
      <c r="V8" s="6">
        <f t="shared" si="4"/>
        <v>7.5</v>
      </c>
      <c r="W8" s="19" t="str">
        <f t="shared" si="5"/>
        <v>SPICE ROOM</v>
      </c>
      <c r="X8" s="20" t="s">
        <v>39</v>
      </c>
      <c r="Y8" s="20" t="s">
        <v>47</v>
      </c>
      <c r="Z8" s="20" t="s">
        <v>89</v>
      </c>
      <c r="AA8" s="20" t="s">
        <v>548</v>
      </c>
      <c r="AB8" s="21"/>
      <c r="AC8" s="22">
        <f t="shared" si="0"/>
        <v>37.5</v>
      </c>
    </row>
    <row r="9" spans="1:53" x14ac:dyDescent="0.25">
      <c r="A9" s="2">
        <v>41941</v>
      </c>
      <c r="B9" s="1" t="s">
        <v>35</v>
      </c>
      <c r="C9" s="2">
        <v>41954</v>
      </c>
      <c r="D9" s="2">
        <v>41955</v>
      </c>
      <c r="E9">
        <v>74.5</v>
      </c>
      <c r="F9" t="s">
        <v>36</v>
      </c>
      <c r="G9">
        <v>0</v>
      </c>
      <c r="H9">
        <v>7.4830504315161097E+22</v>
      </c>
      <c r="I9" t="s">
        <v>549</v>
      </c>
      <c r="J9">
        <v>4112</v>
      </c>
      <c r="K9">
        <v>1</v>
      </c>
      <c r="L9">
        <v>74.5</v>
      </c>
      <c r="M9" t="s">
        <v>34</v>
      </c>
      <c r="N9" t="s">
        <v>550</v>
      </c>
      <c r="O9" t="s">
        <v>38</v>
      </c>
      <c r="Q9" s="12" t="str">
        <f t="shared" si="1"/>
        <v>4629</v>
      </c>
      <c r="R9" s="4" t="str">
        <f>LOOKUP(Q9,[1]Sheet2!$D$2:$D$199,[1]Sheet2!$B$2:$B$199)</f>
        <v>Gunter</v>
      </c>
      <c r="S9" s="5">
        <f t="shared" si="2"/>
        <v>74.5</v>
      </c>
      <c r="T9" s="18" t="s">
        <v>43</v>
      </c>
      <c r="U9" s="6">
        <f t="shared" si="3"/>
        <v>74.5</v>
      </c>
      <c r="V9" s="6">
        <f t="shared" si="4"/>
        <v>0</v>
      </c>
      <c r="W9" s="19" t="str">
        <f t="shared" si="5"/>
        <v>FGW TICKET OFFICE</v>
      </c>
      <c r="X9" s="20" t="s">
        <v>39</v>
      </c>
      <c r="Y9" s="20" t="s">
        <v>40</v>
      </c>
      <c r="Z9" s="20" t="s">
        <v>41</v>
      </c>
      <c r="AA9" s="20" t="s">
        <v>147</v>
      </c>
      <c r="AB9" s="21"/>
      <c r="AC9" s="22">
        <f t="shared" si="0"/>
        <v>74.5</v>
      </c>
    </row>
    <row r="10" spans="1:53" x14ac:dyDescent="0.25">
      <c r="A10" s="2">
        <v>41941</v>
      </c>
      <c r="B10" s="1" t="s">
        <v>35</v>
      </c>
      <c r="C10" s="2">
        <v>41964</v>
      </c>
      <c r="D10" s="2">
        <v>41967</v>
      </c>
      <c r="E10">
        <v>67</v>
      </c>
      <c r="F10" t="s">
        <v>36</v>
      </c>
      <c r="G10">
        <v>0</v>
      </c>
      <c r="H10">
        <v>7.4830504325160301E+22</v>
      </c>
      <c r="I10" t="s">
        <v>551</v>
      </c>
      <c r="J10">
        <v>4112</v>
      </c>
      <c r="K10">
        <v>1</v>
      </c>
      <c r="L10">
        <v>67</v>
      </c>
      <c r="M10" t="s">
        <v>34</v>
      </c>
      <c r="N10" t="s">
        <v>552</v>
      </c>
      <c r="O10" t="s">
        <v>38</v>
      </c>
      <c r="Q10" s="12" t="str">
        <f t="shared" si="1"/>
        <v>4629</v>
      </c>
      <c r="R10" s="4" t="str">
        <f>LOOKUP(Q10,[1]Sheet2!$D$2:$D$199,[1]Sheet2!$B$2:$B$199)</f>
        <v>Gunter</v>
      </c>
      <c r="S10" s="5">
        <f t="shared" si="2"/>
        <v>67</v>
      </c>
      <c r="T10" s="18" t="s">
        <v>43</v>
      </c>
      <c r="U10" s="6">
        <f t="shared" si="3"/>
        <v>67</v>
      </c>
      <c r="V10" s="6">
        <f t="shared" si="4"/>
        <v>0</v>
      </c>
      <c r="W10" s="19" t="str">
        <f t="shared" si="5"/>
        <v>SOLD BY GUARDWEY</v>
      </c>
      <c r="X10" s="20" t="s">
        <v>39</v>
      </c>
      <c r="Y10" s="20" t="s">
        <v>40</v>
      </c>
      <c r="Z10" s="20" t="s">
        <v>41</v>
      </c>
      <c r="AA10" s="20" t="s">
        <v>147</v>
      </c>
      <c r="AB10" s="21"/>
      <c r="AC10" s="22">
        <f t="shared" si="0"/>
        <v>67</v>
      </c>
    </row>
    <row r="11" spans="1:53" x14ac:dyDescent="0.25">
      <c r="A11" s="2">
        <v>41941</v>
      </c>
      <c r="B11" s="1" t="s">
        <v>35</v>
      </c>
      <c r="C11" s="2">
        <v>41970</v>
      </c>
      <c r="D11" s="2">
        <v>41971</v>
      </c>
      <c r="E11">
        <v>6.2</v>
      </c>
      <c r="F11" t="s">
        <v>36</v>
      </c>
      <c r="G11">
        <v>0</v>
      </c>
      <c r="H11">
        <v>7.4916774332000004E+22</v>
      </c>
      <c r="I11" t="s">
        <v>553</v>
      </c>
      <c r="J11">
        <v>7523</v>
      </c>
      <c r="K11">
        <v>1</v>
      </c>
      <c r="L11">
        <v>6.2</v>
      </c>
      <c r="M11" t="s">
        <v>34</v>
      </c>
      <c r="N11" t="s">
        <v>554</v>
      </c>
      <c r="O11" t="s">
        <v>38</v>
      </c>
      <c r="Q11" s="12" t="str">
        <f t="shared" si="1"/>
        <v>4629</v>
      </c>
      <c r="R11" s="4" t="str">
        <f>LOOKUP(Q11,[1]Sheet2!$D$2:$D$199,[1]Sheet2!$B$2:$B$199)</f>
        <v>Gunter</v>
      </c>
      <c r="S11" s="5">
        <f t="shared" si="2"/>
        <v>6.2</v>
      </c>
      <c r="T11" s="18" t="s">
        <v>43</v>
      </c>
      <c r="U11" s="6">
        <f t="shared" si="3"/>
        <v>6.2</v>
      </c>
      <c r="V11" s="6">
        <f t="shared" si="4"/>
        <v>0</v>
      </c>
      <c r="W11" s="19" t="str">
        <f t="shared" si="5"/>
        <v>PARKINGEYE LTD</v>
      </c>
      <c r="X11" s="20" t="s">
        <v>39</v>
      </c>
      <c r="Y11" s="20" t="s">
        <v>40</v>
      </c>
      <c r="Z11" s="20" t="s">
        <v>41</v>
      </c>
      <c r="AA11" s="20" t="s">
        <v>147</v>
      </c>
      <c r="AB11" s="21"/>
      <c r="AC11" s="22">
        <f t="shared" si="0"/>
        <v>6.2</v>
      </c>
    </row>
    <row r="12" spans="1:53" x14ac:dyDescent="0.25">
      <c r="A12" s="2">
        <v>41941</v>
      </c>
      <c r="B12" s="1" t="s">
        <v>428</v>
      </c>
      <c r="C12" s="2">
        <v>41969</v>
      </c>
      <c r="D12" s="2">
        <v>41970</v>
      </c>
      <c r="E12">
        <v>25.64</v>
      </c>
      <c r="F12" t="s">
        <v>36</v>
      </c>
      <c r="G12">
        <v>0</v>
      </c>
      <c r="H12">
        <v>7.4929004331006398E+22</v>
      </c>
      <c r="I12" t="s">
        <v>132</v>
      </c>
      <c r="J12">
        <v>5411</v>
      </c>
      <c r="K12">
        <v>1</v>
      </c>
      <c r="L12">
        <v>25.64</v>
      </c>
      <c r="M12" t="s">
        <v>34</v>
      </c>
      <c r="N12" t="s">
        <v>555</v>
      </c>
      <c r="O12" t="s">
        <v>38</v>
      </c>
      <c r="Q12" s="12" t="str">
        <f t="shared" si="1"/>
        <v>8216</v>
      </c>
      <c r="R12" s="4" t="str">
        <f>LOOKUP(Q12,[1]Sheet2!$D$2:$D$199,[1]Sheet2!$B$2:$B$199)</f>
        <v>Legg</v>
      </c>
      <c r="S12" s="5">
        <f t="shared" si="2"/>
        <v>25.64</v>
      </c>
      <c r="T12" s="18">
        <v>0.2</v>
      </c>
      <c r="U12" s="6">
        <v>24.42</v>
      </c>
      <c r="V12" s="6">
        <f t="shared" si="4"/>
        <v>1.2199999999999989</v>
      </c>
      <c r="W12" s="19" t="str">
        <f t="shared" si="5"/>
        <v>WAITROSE</v>
      </c>
      <c r="X12" s="20" t="s">
        <v>39</v>
      </c>
      <c r="Y12" s="20" t="s">
        <v>47</v>
      </c>
      <c r="Z12" s="20" t="s">
        <v>429</v>
      </c>
      <c r="AA12" s="20" t="s">
        <v>430</v>
      </c>
      <c r="AB12" s="21"/>
      <c r="AC12" s="22">
        <f t="shared" si="0"/>
        <v>24.42</v>
      </c>
    </row>
    <row r="13" spans="1:53" x14ac:dyDescent="0.25">
      <c r="A13" s="2">
        <v>41941</v>
      </c>
      <c r="B13" s="1" t="s">
        <v>556</v>
      </c>
      <c r="C13" s="2">
        <v>41949</v>
      </c>
      <c r="D13" s="2">
        <v>41950</v>
      </c>
      <c r="E13">
        <v>6.99</v>
      </c>
      <c r="F13" t="s">
        <v>36</v>
      </c>
      <c r="G13">
        <v>0</v>
      </c>
      <c r="H13">
        <v>7.491677431105E+22</v>
      </c>
      <c r="I13" t="s">
        <v>557</v>
      </c>
      <c r="J13">
        <v>5271</v>
      </c>
      <c r="K13">
        <v>1</v>
      </c>
      <c r="L13">
        <v>6.99</v>
      </c>
      <c r="M13" t="s">
        <v>34</v>
      </c>
      <c r="N13" t="s">
        <v>167</v>
      </c>
      <c r="O13" t="s">
        <v>38</v>
      </c>
      <c r="Q13" s="12" t="str">
        <f t="shared" si="1"/>
        <v>4700</v>
      </c>
      <c r="R13" s="4" t="str">
        <f>LOOKUP(Q13,[1]Sheet2!$D$2:$D$199,[1]Sheet2!$B$2:$B$199)</f>
        <v>Downton</v>
      </c>
      <c r="S13" s="5">
        <f t="shared" si="2"/>
        <v>6.99</v>
      </c>
      <c r="T13" s="18">
        <v>0.2</v>
      </c>
      <c r="U13" s="6">
        <f t="shared" si="3"/>
        <v>5.83</v>
      </c>
      <c r="V13" s="6">
        <f t="shared" si="4"/>
        <v>1.1600000000000001</v>
      </c>
      <c r="W13" s="19" t="str">
        <f t="shared" si="5"/>
        <v>LADY BAILEY CARAVANS L</v>
      </c>
      <c r="X13" s="20" t="s">
        <v>461</v>
      </c>
      <c r="Y13" s="20" t="s">
        <v>462</v>
      </c>
      <c r="Z13" s="20" t="s">
        <v>558</v>
      </c>
      <c r="AA13" s="20" t="s">
        <v>559</v>
      </c>
      <c r="AB13" s="21"/>
      <c r="AC13" s="22">
        <f t="shared" si="0"/>
        <v>5.83</v>
      </c>
    </row>
    <row r="14" spans="1:53" x14ac:dyDescent="0.25">
      <c r="A14" s="2">
        <v>41941</v>
      </c>
      <c r="B14" s="1" t="s">
        <v>556</v>
      </c>
      <c r="C14" s="2">
        <v>41961</v>
      </c>
      <c r="D14" s="2">
        <v>41962</v>
      </c>
      <c r="E14">
        <v>42</v>
      </c>
      <c r="F14" t="s">
        <v>36</v>
      </c>
      <c r="G14">
        <v>0</v>
      </c>
      <c r="H14">
        <v>7.4056574322522999E+22</v>
      </c>
      <c r="I14" t="s">
        <v>166</v>
      </c>
      <c r="J14">
        <v>5251</v>
      </c>
      <c r="K14">
        <v>1</v>
      </c>
      <c r="L14">
        <v>42</v>
      </c>
      <c r="M14" t="s">
        <v>34</v>
      </c>
      <c r="N14" t="s">
        <v>167</v>
      </c>
      <c r="O14" t="s">
        <v>38</v>
      </c>
      <c r="Q14" s="12" t="str">
        <f t="shared" si="1"/>
        <v>4700</v>
      </c>
      <c r="R14" s="4" t="str">
        <f>LOOKUP(Q14,[1]Sheet2!$D$2:$D$199,[1]Sheet2!$B$2:$B$199)</f>
        <v>Downton</v>
      </c>
      <c r="S14" s="5">
        <f t="shared" si="2"/>
        <v>42</v>
      </c>
      <c r="T14" s="18">
        <v>0.2</v>
      </c>
      <c r="U14" s="6">
        <f t="shared" si="3"/>
        <v>35</v>
      </c>
      <c r="V14" s="6">
        <f t="shared" si="4"/>
        <v>7</v>
      </c>
      <c r="W14" s="19" t="str">
        <f t="shared" si="5"/>
        <v>BLANDFORD TOOLS LTD</v>
      </c>
      <c r="X14" s="20" t="s">
        <v>50</v>
      </c>
      <c r="Y14" s="20" t="s">
        <v>51</v>
      </c>
      <c r="Z14" s="20" t="s">
        <v>52</v>
      </c>
      <c r="AA14" s="20" t="s">
        <v>560</v>
      </c>
      <c r="AB14" s="21"/>
      <c r="AC14" s="22">
        <f t="shared" si="0"/>
        <v>35</v>
      </c>
    </row>
    <row r="15" spans="1:53" x14ac:dyDescent="0.25">
      <c r="A15" s="2">
        <v>41941</v>
      </c>
      <c r="B15" s="1" t="s">
        <v>556</v>
      </c>
      <c r="C15" s="2">
        <v>41968</v>
      </c>
      <c r="D15" s="2">
        <v>41969</v>
      </c>
      <c r="E15">
        <v>126</v>
      </c>
      <c r="F15" t="s">
        <v>36</v>
      </c>
      <c r="G15">
        <v>0</v>
      </c>
      <c r="H15">
        <v>7.4929004330004303E+22</v>
      </c>
      <c r="I15" t="s">
        <v>561</v>
      </c>
      <c r="J15">
        <v>7011</v>
      </c>
      <c r="K15">
        <v>1</v>
      </c>
      <c r="L15">
        <v>126</v>
      </c>
      <c r="M15" t="s">
        <v>34</v>
      </c>
      <c r="N15" t="s">
        <v>562</v>
      </c>
      <c r="O15" t="s">
        <v>38</v>
      </c>
      <c r="Q15" s="12" t="str">
        <f t="shared" si="1"/>
        <v>4700</v>
      </c>
      <c r="R15" s="4" t="str">
        <f>LOOKUP(Q15,[1]Sheet2!$D$2:$D$199,[1]Sheet2!$B$2:$B$199)</f>
        <v>Downton</v>
      </c>
      <c r="S15" s="5">
        <f t="shared" si="2"/>
        <v>126</v>
      </c>
      <c r="T15" s="18">
        <v>0.2</v>
      </c>
      <c r="U15" s="6">
        <f t="shared" si="3"/>
        <v>105</v>
      </c>
      <c r="V15" s="6">
        <f t="shared" si="4"/>
        <v>21</v>
      </c>
      <c r="W15" s="19" t="str">
        <f t="shared" si="5"/>
        <v>MENZIES HOTELS</v>
      </c>
      <c r="X15" s="20" t="s">
        <v>50</v>
      </c>
      <c r="Y15" s="20" t="s">
        <v>40</v>
      </c>
      <c r="Z15" s="20" t="s">
        <v>56</v>
      </c>
      <c r="AA15" s="20" t="s">
        <v>57</v>
      </c>
      <c r="AB15" s="21"/>
      <c r="AC15" s="22">
        <f t="shared" si="0"/>
        <v>105</v>
      </c>
    </row>
    <row r="16" spans="1:53" x14ac:dyDescent="0.25">
      <c r="A16" s="2">
        <v>41941</v>
      </c>
      <c r="B16" s="1" t="s">
        <v>556</v>
      </c>
      <c r="C16" s="2">
        <v>41968</v>
      </c>
      <c r="D16" s="2">
        <v>41969</v>
      </c>
      <c r="E16">
        <v>12.28</v>
      </c>
      <c r="F16" t="s">
        <v>36</v>
      </c>
      <c r="G16">
        <v>0</v>
      </c>
      <c r="H16">
        <v>7.4830504329004104E+22</v>
      </c>
      <c r="I16" t="s">
        <v>563</v>
      </c>
      <c r="J16">
        <v>5812</v>
      </c>
      <c r="K16">
        <v>1</v>
      </c>
      <c r="L16">
        <v>12.28</v>
      </c>
      <c r="M16" t="s">
        <v>34</v>
      </c>
      <c r="N16" t="s">
        <v>564</v>
      </c>
      <c r="O16" t="s">
        <v>38</v>
      </c>
      <c r="Q16" s="12" t="str">
        <f t="shared" si="1"/>
        <v>4700</v>
      </c>
      <c r="R16" s="4" t="str">
        <f>LOOKUP(Q16,[1]Sheet2!$D$2:$D$199,[1]Sheet2!$B$2:$B$199)</f>
        <v>Downton</v>
      </c>
      <c r="S16" s="5">
        <f t="shared" si="2"/>
        <v>12.28</v>
      </c>
      <c r="T16" s="18">
        <v>0.2</v>
      </c>
      <c r="U16" s="6">
        <f t="shared" si="3"/>
        <v>10.23</v>
      </c>
      <c r="V16" s="6">
        <f t="shared" si="4"/>
        <v>2.0499999999999989</v>
      </c>
      <c r="W16" s="19" t="str">
        <f t="shared" si="5"/>
        <v>STAFFORD EDC</v>
      </c>
      <c r="X16" s="20" t="s">
        <v>50</v>
      </c>
      <c r="Y16" s="20" t="s">
        <v>40</v>
      </c>
      <c r="Z16" s="20" t="s">
        <v>56</v>
      </c>
      <c r="AA16" s="20" t="s">
        <v>57</v>
      </c>
      <c r="AB16" s="21"/>
      <c r="AC16" s="22">
        <f t="shared" si="0"/>
        <v>10.23</v>
      </c>
    </row>
    <row r="17" spans="1:29" x14ac:dyDescent="0.25">
      <c r="A17" s="2">
        <v>41941</v>
      </c>
      <c r="B17" s="1" t="s">
        <v>556</v>
      </c>
      <c r="C17" s="2">
        <v>41970</v>
      </c>
      <c r="D17" s="2">
        <v>41971</v>
      </c>
      <c r="E17">
        <v>202.55</v>
      </c>
      <c r="F17" t="s">
        <v>36</v>
      </c>
      <c r="G17">
        <v>0</v>
      </c>
      <c r="H17">
        <v>7.4929004332005204E+22</v>
      </c>
      <c r="I17" t="s">
        <v>561</v>
      </c>
      <c r="J17">
        <v>7011</v>
      </c>
      <c r="K17">
        <v>1</v>
      </c>
      <c r="L17">
        <v>202.55</v>
      </c>
      <c r="M17" t="s">
        <v>34</v>
      </c>
      <c r="N17" t="s">
        <v>562</v>
      </c>
      <c r="O17" t="s">
        <v>38</v>
      </c>
      <c r="Q17" s="12" t="str">
        <f t="shared" si="1"/>
        <v>4700</v>
      </c>
      <c r="R17" s="4" t="str">
        <f>LOOKUP(Q17,[1]Sheet2!$D$2:$D$199,[1]Sheet2!$B$2:$B$199)</f>
        <v>Downton</v>
      </c>
      <c r="S17" s="5">
        <f t="shared" si="2"/>
        <v>202.55</v>
      </c>
      <c r="T17" s="18">
        <v>0.2</v>
      </c>
      <c r="U17" s="6">
        <f t="shared" si="3"/>
        <v>168.79</v>
      </c>
      <c r="V17" s="6">
        <f t="shared" si="4"/>
        <v>33.760000000000019</v>
      </c>
      <c r="W17" s="19" t="str">
        <f t="shared" si="5"/>
        <v>MENZIES HOTELS</v>
      </c>
      <c r="X17" s="20" t="s">
        <v>50</v>
      </c>
      <c r="Y17" s="20" t="s">
        <v>40</v>
      </c>
      <c r="Z17" s="20" t="s">
        <v>56</v>
      </c>
      <c r="AA17" s="20" t="s">
        <v>57</v>
      </c>
      <c r="AB17" s="21"/>
      <c r="AC17" s="22">
        <f t="shared" si="0"/>
        <v>168.79</v>
      </c>
    </row>
    <row r="18" spans="1:29" x14ac:dyDescent="0.25">
      <c r="A18" s="2">
        <v>41941</v>
      </c>
      <c r="B18" s="1" t="s">
        <v>556</v>
      </c>
      <c r="C18" s="2">
        <v>41970</v>
      </c>
      <c r="D18" s="2">
        <v>41971</v>
      </c>
      <c r="E18">
        <v>5.6</v>
      </c>
      <c r="F18" t="s">
        <v>36</v>
      </c>
      <c r="G18">
        <v>0</v>
      </c>
      <c r="H18">
        <v>7.4929004332009801E+22</v>
      </c>
      <c r="I18" t="s">
        <v>565</v>
      </c>
      <c r="J18">
        <v>5812</v>
      </c>
      <c r="K18">
        <v>1</v>
      </c>
      <c r="L18">
        <v>5.6</v>
      </c>
      <c r="M18" t="s">
        <v>34</v>
      </c>
      <c r="N18" t="s">
        <v>566</v>
      </c>
      <c r="O18" t="s">
        <v>38</v>
      </c>
      <c r="Q18" s="12" t="str">
        <f t="shared" si="1"/>
        <v>4700</v>
      </c>
      <c r="R18" s="4" t="str">
        <f>LOOKUP(Q18,[1]Sheet2!$D$2:$D$199,[1]Sheet2!$B$2:$B$199)</f>
        <v>Downton</v>
      </c>
      <c r="S18" s="5">
        <f t="shared" si="2"/>
        <v>5.6</v>
      </c>
      <c r="T18" s="18">
        <v>0.2</v>
      </c>
      <c r="U18" s="6">
        <v>4.66</v>
      </c>
      <c r="V18" s="6">
        <f t="shared" si="4"/>
        <v>0.9399999999999995</v>
      </c>
      <c r="W18" s="19" t="str">
        <f t="shared" si="5"/>
        <v>WESTMORLAND SVS</v>
      </c>
      <c r="X18" s="20" t="s">
        <v>50</v>
      </c>
      <c r="Y18" s="20" t="s">
        <v>40</v>
      </c>
      <c r="Z18" s="20" t="s">
        <v>56</v>
      </c>
      <c r="AA18" s="20" t="s">
        <v>57</v>
      </c>
      <c r="AB18" s="21"/>
      <c r="AC18" s="22">
        <f t="shared" si="0"/>
        <v>4.66</v>
      </c>
    </row>
    <row r="19" spans="1:29" x14ac:dyDescent="0.25">
      <c r="A19" s="2">
        <v>41941</v>
      </c>
      <c r="B19" s="1" t="s">
        <v>59</v>
      </c>
      <c r="C19" s="2">
        <v>41957</v>
      </c>
      <c r="D19" s="2">
        <v>41960</v>
      </c>
      <c r="E19">
        <v>139</v>
      </c>
      <c r="F19" t="s">
        <v>36</v>
      </c>
      <c r="G19">
        <v>0</v>
      </c>
      <c r="H19">
        <v>7.4830504318004097E+22</v>
      </c>
      <c r="I19" t="s">
        <v>567</v>
      </c>
      <c r="J19">
        <v>5521</v>
      </c>
      <c r="K19">
        <v>1</v>
      </c>
      <c r="L19">
        <v>139</v>
      </c>
      <c r="M19" t="s">
        <v>34</v>
      </c>
      <c r="N19" t="s">
        <v>496</v>
      </c>
      <c r="O19" t="s">
        <v>38</v>
      </c>
      <c r="Q19" s="12" t="str">
        <f t="shared" si="1"/>
        <v>5384</v>
      </c>
      <c r="R19" s="4" t="str">
        <f>LOOKUP(Q19,[1]Sheet2!$D$2:$D$199,[1]Sheet2!$B$2:$B$199)</f>
        <v>Tucker</v>
      </c>
      <c r="S19" s="5">
        <f t="shared" si="2"/>
        <v>139</v>
      </c>
      <c r="T19" s="18">
        <v>0.2</v>
      </c>
      <c r="U19" s="6">
        <v>131</v>
      </c>
      <c r="V19" s="6">
        <f t="shared" si="4"/>
        <v>8</v>
      </c>
      <c r="W19" s="19" t="str">
        <f t="shared" si="5"/>
        <v>SMV COMMERCIALS LTD</v>
      </c>
      <c r="X19" s="20" t="s">
        <v>50</v>
      </c>
      <c r="Y19" s="20" t="s">
        <v>51</v>
      </c>
      <c r="Z19" s="20" t="s">
        <v>52</v>
      </c>
      <c r="AA19" s="20" t="s">
        <v>560</v>
      </c>
      <c r="AB19" s="21"/>
      <c r="AC19" s="22">
        <f t="shared" si="0"/>
        <v>131</v>
      </c>
    </row>
    <row r="20" spans="1:29" x14ac:dyDescent="0.25">
      <c r="A20" s="2">
        <v>41941</v>
      </c>
      <c r="B20" s="1" t="s">
        <v>59</v>
      </c>
      <c r="C20" s="2">
        <v>41960</v>
      </c>
      <c r="D20" s="2">
        <v>41961</v>
      </c>
      <c r="E20">
        <v>51.46</v>
      </c>
      <c r="F20" t="s">
        <v>36</v>
      </c>
      <c r="G20">
        <v>0</v>
      </c>
      <c r="H20">
        <v>7.4929004321007001E+22</v>
      </c>
      <c r="I20" t="s">
        <v>568</v>
      </c>
      <c r="J20">
        <v>5511</v>
      </c>
      <c r="K20">
        <v>1</v>
      </c>
      <c r="L20">
        <v>51.46</v>
      </c>
      <c r="M20" t="s">
        <v>34</v>
      </c>
      <c r="N20" t="s">
        <v>569</v>
      </c>
      <c r="O20" t="s">
        <v>38</v>
      </c>
      <c r="Q20" s="12" t="str">
        <f t="shared" si="1"/>
        <v>5384</v>
      </c>
      <c r="R20" s="4" t="str">
        <f>LOOKUP(Q20,[1]Sheet2!$D$2:$D$199,[1]Sheet2!$B$2:$B$199)</f>
        <v>Tucker</v>
      </c>
      <c r="S20" s="5">
        <f t="shared" si="2"/>
        <v>51.46</v>
      </c>
      <c r="T20" s="18">
        <v>0.2</v>
      </c>
      <c r="U20" s="6">
        <f t="shared" si="3"/>
        <v>42.88</v>
      </c>
      <c r="V20" s="6">
        <f t="shared" si="4"/>
        <v>8.5799999999999983</v>
      </c>
      <c r="W20" s="19" t="str">
        <f t="shared" si="5"/>
        <v>PROVEN</v>
      </c>
      <c r="X20" s="20" t="s">
        <v>50</v>
      </c>
      <c r="Y20" s="20" t="s">
        <v>51</v>
      </c>
      <c r="Z20" s="20" t="s">
        <v>52</v>
      </c>
      <c r="AA20" s="20" t="s">
        <v>560</v>
      </c>
      <c r="AB20" s="21"/>
      <c r="AC20" s="22">
        <f t="shared" si="0"/>
        <v>42.88</v>
      </c>
    </row>
    <row r="21" spans="1:29" x14ac:dyDescent="0.25">
      <c r="A21" s="2">
        <v>41941</v>
      </c>
      <c r="B21" s="1" t="s">
        <v>59</v>
      </c>
      <c r="C21" s="2">
        <v>41961</v>
      </c>
      <c r="D21" s="2">
        <v>41963</v>
      </c>
      <c r="E21">
        <v>5.4</v>
      </c>
      <c r="F21" t="s">
        <v>36</v>
      </c>
      <c r="G21">
        <v>0</v>
      </c>
      <c r="H21">
        <v>7.4463654323893203E+22</v>
      </c>
      <c r="I21" t="s">
        <v>570</v>
      </c>
      <c r="J21">
        <v>5812</v>
      </c>
      <c r="K21">
        <v>1</v>
      </c>
      <c r="L21">
        <v>5.4</v>
      </c>
      <c r="M21" t="s">
        <v>34</v>
      </c>
      <c r="N21" t="s">
        <v>571</v>
      </c>
      <c r="O21" t="s">
        <v>38</v>
      </c>
      <c r="Q21" s="12" t="str">
        <f t="shared" si="1"/>
        <v>5384</v>
      </c>
      <c r="R21" s="4" t="str">
        <f>LOOKUP(Q21,[1]Sheet2!$D$2:$D$199,[1]Sheet2!$B$2:$B$199)</f>
        <v>Tucker</v>
      </c>
      <c r="S21" s="5">
        <f t="shared" si="2"/>
        <v>5.4</v>
      </c>
      <c r="T21" s="18">
        <v>0.2</v>
      </c>
      <c r="U21" s="6">
        <f t="shared" si="3"/>
        <v>4.5</v>
      </c>
      <c r="V21" s="6">
        <f t="shared" si="4"/>
        <v>0.90000000000000036</v>
      </c>
      <c r="W21" s="19" t="str">
        <f t="shared" si="5"/>
        <v>LEON HEATHROW 3</v>
      </c>
      <c r="X21" s="20" t="s">
        <v>50</v>
      </c>
      <c r="Y21" s="20" t="s">
        <v>40</v>
      </c>
      <c r="Z21" s="20" t="s">
        <v>56</v>
      </c>
      <c r="AA21" s="20" t="s">
        <v>57</v>
      </c>
      <c r="AB21" s="21"/>
      <c r="AC21" s="22">
        <f t="shared" si="0"/>
        <v>4.5</v>
      </c>
    </row>
    <row r="22" spans="1:29" x14ac:dyDescent="0.25">
      <c r="A22" s="2">
        <v>41941</v>
      </c>
      <c r="B22" s="1" t="s">
        <v>64</v>
      </c>
      <c r="C22" s="2">
        <v>41961</v>
      </c>
      <c r="D22" s="2">
        <v>41962</v>
      </c>
      <c r="E22">
        <v>31.88</v>
      </c>
      <c r="F22" t="s">
        <v>36</v>
      </c>
      <c r="G22">
        <v>0</v>
      </c>
      <c r="H22">
        <v>7.43132243220008E+22</v>
      </c>
      <c r="I22" t="s">
        <v>572</v>
      </c>
      <c r="J22">
        <v>7311</v>
      </c>
      <c r="K22">
        <v>1</v>
      </c>
      <c r="L22">
        <v>31.88</v>
      </c>
      <c r="M22" t="s">
        <v>34</v>
      </c>
      <c r="N22" t="s">
        <v>66</v>
      </c>
      <c r="O22" t="s">
        <v>67</v>
      </c>
      <c r="Q22" s="12" t="str">
        <f t="shared" si="1"/>
        <v>3453</v>
      </c>
      <c r="R22" s="4" t="str">
        <f>LOOKUP(Q22,[1]Sheet2!$D$2:$D$199,[1]Sheet2!$B$2:$B$199)</f>
        <v>Baker</v>
      </c>
      <c r="S22" s="5">
        <f t="shared" si="2"/>
        <v>31.88</v>
      </c>
      <c r="T22" s="18" t="s">
        <v>43</v>
      </c>
      <c r="U22" s="6">
        <f t="shared" si="3"/>
        <v>31.88</v>
      </c>
      <c r="V22" s="6">
        <f t="shared" si="4"/>
        <v>0</v>
      </c>
      <c r="W22" s="19" t="str">
        <f t="shared" si="5"/>
        <v>FACEBK *N6N9S6NNX2</v>
      </c>
      <c r="X22" s="20" t="s">
        <v>68</v>
      </c>
      <c r="Y22" s="20" t="s">
        <v>69</v>
      </c>
      <c r="Z22" s="20" t="s">
        <v>70</v>
      </c>
      <c r="AA22" s="20" t="s">
        <v>71</v>
      </c>
      <c r="AB22" s="21"/>
      <c r="AC22" s="22">
        <f t="shared" si="0"/>
        <v>31.88</v>
      </c>
    </row>
    <row r="23" spans="1:29" x14ac:dyDescent="0.25">
      <c r="A23" s="2">
        <v>41941</v>
      </c>
      <c r="B23" s="1" t="s">
        <v>64</v>
      </c>
      <c r="C23" s="2">
        <v>41967</v>
      </c>
      <c r="D23" s="2">
        <v>41968</v>
      </c>
      <c r="E23">
        <v>6.12</v>
      </c>
      <c r="F23" t="s">
        <v>36</v>
      </c>
      <c r="G23">
        <v>0</v>
      </c>
      <c r="H23">
        <v>7.4313224328000701E+22</v>
      </c>
      <c r="I23" t="s">
        <v>573</v>
      </c>
      <c r="J23">
        <v>7311</v>
      </c>
      <c r="K23">
        <v>1</v>
      </c>
      <c r="L23">
        <v>6.12</v>
      </c>
      <c r="M23" t="s">
        <v>34</v>
      </c>
      <c r="N23" t="s">
        <v>66</v>
      </c>
      <c r="O23" t="s">
        <v>67</v>
      </c>
      <c r="Q23" s="12" t="str">
        <f t="shared" si="1"/>
        <v>3453</v>
      </c>
      <c r="R23" s="4" t="str">
        <f>LOOKUP(Q23,[1]Sheet2!$D$2:$D$199,[1]Sheet2!$B$2:$B$199)</f>
        <v>Baker</v>
      </c>
      <c r="S23" s="5">
        <f t="shared" si="2"/>
        <v>6.12</v>
      </c>
      <c r="T23" s="18" t="s">
        <v>43</v>
      </c>
      <c r="U23" s="6">
        <f t="shared" si="3"/>
        <v>6.12</v>
      </c>
      <c r="V23" s="6">
        <f t="shared" si="4"/>
        <v>0</v>
      </c>
      <c r="W23" s="19" t="str">
        <f t="shared" si="5"/>
        <v>FACEBK *BB26T6NNX2</v>
      </c>
      <c r="X23" s="20" t="s">
        <v>68</v>
      </c>
      <c r="Y23" s="20" t="s">
        <v>69</v>
      </c>
      <c r="Z23" s="20" t="s">
        <v>70</v>
      </c>
      <c r="AA23" s="20" t="s">
        <v>71</v>
      </c>
      <c r="AB23" s="21"/>
      <c r="AC23" s="22">
        <f t="shared" si="0"/>
        <v>6.12</v>
      </c>
    </row>
    <row r="24" spans="1:29" x14ac:dyDescent="0.25">
      <c r="A24" s="2">
        <v>41941</v>
      </c>
      <c r="B24" s="1" t="s">
        <v>74</v>
      </c>
      <c r="C24" s="2">
        <v>41940</v>
      </c>
      <c r="D24" s="2">
        <v>41941</v>
      </c>
      <c r="E24">
        <v>225</v>
      </c>
      <c r="F24" t="s">
        <v>36</v>
      </c>
      <c r="G24">
        <v>0</v>
      </c>
      <c r="H24">
        <v>7.474510430208E+22</v>
      </c>
      <c r="I24" t="s">
        <v>457</v>
      </c>
      <c r="J24">
        <v>7011</v>
      </c>
      <c r="K24">
        <v>1</v>
      </c>
      <c r="L24">
        <v>225</v>
      </c>
      <c r="M24" t="s">
        <v>34</v>
      </c>
      <c r="N24" t="s">
        <v>458</v>
      </c>
      <c r="O24" t="s">
        <v>38</v>
      </c>
      <c r="Q24" s="12" t="str">
        <f t="shared" si="1"/>
        <v>7552</v>
      </c>
      <c r="R24" s="4" t="str">
        <f>LOOKUP(Q24,[1]Sheet2!$D$2:$D$199,[1]Sheet2!$B$2:$B$199)</f>
        <v>Rees</v>
      </c>
      <c r="S24" s="5">
        <f t="shared" si="2"/>
        <v>225</v>
      </c>
      <c r="T24" s="18" t="s">
        <v>43</v>
      </c>
      <c r="U24" s="6">
        <f t="shared" si="3"/>
        <v>225</v>
      </c>
      <c r="V24" s="6">
        <f t="shared" si="4"/>
        <v>0</v>
      </c>
      <c r="W24" s="19" t="str">
        <f t="shared" si="5"/>
        <v>LLETY PANT TEG B&amp;B</v>
      </c>
      <c r="X24" s="20" t="s">
        <v>68</v>
      </c>
      <c r="Y24" s="20" t="s">
        <v>69</v>
      </c>
      <c r="Z24" s="20" t="s">
        <v>78</v>
      </c>
      <c r="AA24" s="20" t="s">
        <v>126</v>
      </c>
      <c r="AB24" s="21"/>
      <c r="AC24" s="22">
        <f t="shared" si="0"/>
        <v>225</v>
      </c>
    </row>
    <row r="25" spans="1:29" x14ac:dyDescent="0.25">
      <c r="A25" s="2">
        <v>41941</v>
      </c>
      <c r="B25" s="1" t="s">
        <v>74</v>
      </c>
      <c r="C25" s="2">
        <v>41953</v>
      </c>
      <c r="D25" s="2">
        <v>41954</v>
      </c>
      <c r="E25">
        <v>69.98</v>
      </c>
      <c r="F25" t="s">
        <v>36</v>
      </c>
      <c r="G25">
        <v>0</v>
      </c>
      <c r="H25">
        <v>7.4745104315070103E+22</v>
      </c>
      <c r="I25" t="s">
        <v>574</v>
      </c>
      <c r="J25">
        <v>5732</v>
      </c>
      <c r="K25">
        <v>1</v>
      </c>
      <c r="L25">
        <v>69.98</v>
      </c>
      <c r="M25" t="s">
        <v>34</v>
      </c>
      <c r="N25" t="s">
        <v>575</v>
      </c>
      <c r="O25" t="s">
        <v>38</v>
      </c>
      <c r="Q25" s="12" t="str">
        <f t="shared" si="1"/>
        <v>7552</v>
      </c>
      <c r="R25" s="4" t="str">
        <f>LOOKUP(Q25,[1]Sheet2!$D$2:$D$199,[1]Sheet2!$B$2:$B$199)</f>
        <v>Rees</v>
      </c>
      <c r="S25" s="5">
        <f t="shared" si="2"/>
        <v>69.98</v>
      </c>
      <c r="T25" s="18">
        <v>0.2</v>
      </c>
      <c r="U25" s="6">
        <f t="shared" si="3"/>
        <v>58.32</v>
      </c>
      <c r="V25" s="6">
        <f t="shared" si="4"/>
        <v>11.660000000000004</v>
      </c>
      <c r="W25" s="19" t="str">
        <f t="shared" si="5"/>
        <v>CURRYS ONLINE</v>
      </c>
      <c r="X25" s="20" t="s">
        <v>68</v>
      </c>
      <c r="Y25" s="20" t="s">
        <v>69</v>
      </c>
      <c r="Z25" s="20" t="s">
        <v>78</v>
      </c>
      <c r="AA25" s="20" t="s">
        <v>79</v>
      </c>
      <c r="AB25" s="21"/>
      <c r="AC25" s="22">
        <f t="shared" si="0"/>
        <v>58.32</v>
      </c>
    </row>
    <row r="26" spans="1:29" x14ac:dyDescent="0.25">
      <c r="A26" s="2">
        <v>41941</v>
      </c>
      <c r="B26" s="1" t="s">
        <v>74</v>
      </c>
      <c r="C26" s="2">
        <v>41969</v>
      </c>
      <c r="D26" s="2">
        <v>41970</v>
      </c>
      <c r="E26">
        <v>314.39</v>
      </c>
      <c r="F26" t="s">
        <v>36</v>
      </c>
      <c r="G26">
        <v>0</v>
      </c>
      <c r="H26">
        <v>7.4678584331090004E+22</v>
      </c>
      <c r="I26" t="s">
        <v>576</v>
      </c>
      <c r="J26">
        <v>7622</v>
      </c>
      <c r="K26">
        <v>1</v>
      </c>
      <c r="L26">
        <v>314.39</v>
      </c>
      <c r="M26" t="s">
        <v>34</v>
      </c>
      <c r="N26" t="s">
        <v>577</v>
      </c>
      <c r="O26" t="s">
        <v>38</v>
      </c>
      <c r="Q26" s="12" t="str">
        <f t="shared" si="1"/>
        <v>7552</v>
      </c>
      <c r="R26" s="4" t="str">
        <f>LOOKUP(Q26,[1]Sheet2!$D$2:$D$199,[1]Sheet2!$B$2:$B$199)</f>
        <v>Rees</v>
      </c>
      <c r="S26" s="5">
        <f t="shared" si="2"/>
        <v>314.39</v>
      </c>
      <c r="T26" s="18">
        <v>0.2</v>
      </c>
      <c r="U26" s="6">
        <f t="shared" si="3"/>
        <v>261.99</v>
      </c>
      <c r="V26" s="6">
        <f t="shared" si="4"/>
        <v>52.399999999999977</v>
      </c>
      <c r="W26" s="19" t="str">
        <f t="shared" si="5"/>
        <v>WWW.AVPARTMASTER.NET</v>
      </c>
      <c r="X26" s="20" t="s">
        <v>68</v>
      </c>
      <c r="Y26" s="20" t="s">
        <v>69</v>
      </c>
      <c r="Z26" s="20" t="s">
        <v>78</v>
      </c>
      <c r="AA26" s="20" t="s">
        <v>79</v>
      </c>
      <c r="AB26" s="21"/>
      <c r="AC26" s="22">
        <f t="shared" si="0"/>
        <v>261.99</v>
      </c>
    </row>
    <row r="27" spans="1:29" x14ac:dyDescent="0.25">
      <c r="A27" s="2">
        <v>41941</v>
      </c>
      <c r="B27" s="1" t="s">
        <v>84</v>
      </c>
      <c r="C27" s="2">
        <v>41941</v>
      </c>
      <c r="D27" s="2">
        <v>41942</v>
      </c>
      <c r="E27">
        <v>91</v>
      </c>
      <c r="F27" t="s">
        <v>36</v>
      </c>
      <c r="G27" t="s">
        <v>578</v>
      </c>
      <c r="H27">
        <v>7.4313224302000404E+22</v>
      </c>
      <c r="I27" t="s">
        <v>108</v>
      </c>
      <c r="J27">
        <v>5942</v>
      </c>
      <c r="L27">
        <v>91</v>
      </c>
      <c r="M27" t="s">
        <v>34</v>
      </c>
      <c r="N27" t="s">
        <v>76</v>
      </c>
      <c r="O27" t="s">
        <v>77</v>
      </c>
      <c r="Q27" s="12" t="str">
        <f t="shared" si="1"/>
        <v>9426</v>
      </c>
      <c r="R27" s="4" t="str">
        <f>LOOKUP(Q27,[1]Sheet2!$D$2:$D$199,[1]Sheet2!$B$2:$B$199)</f>
        <v>Locock I</v>
      </c>
      <c r="S27" s="5">
        <f t="shared" si="2"/>
        <v>91</v>
      </c>
      <c r="T27" s="18">
        <v>0.2</v>
      </c>
      <c r="U27" s="6">
        <f t="shared" si="3"/>
        <v>75.83</v>
      </c>
      <c r="V27" s="6">
        <f t="shared" si="4"/>
        <v>15.170000000000002</v>
      </c>
      <c r="W27" s="19" t="str">
        <f t="shared" si="5"/>
        <v>Amazon *Mktplce EU-UK</v>
      </c>
      <c r="X27" s="20" t="s">
        <v>50</v>
      </c>
      <c r="Y27" s="20" t="s">
        <v>86</v>
      </c>
      <c r="Z27" s="20" t="s">
        <v>579</v>
      </c>
      <c r="AA27" s="20" t="s">
        <v>580</v>
      </c>
      <c r="AB27" s="21"/>
      <c r="AC27" s="22">
        <f t="shared" si="0"/>
        <v>75.83</v>
      </c>
    </row>
    <row r="28" spans="1:29" x14ac:dyDescent="0.25">
      <c r="A28" s="2">
        <v>41941</v>
      </c>
      <c r="B28" s="1" t="s">
        <v>84</v>
      </c>
      <c r="C28" s="2">
        <v>41943</v>
      </c>
      <c r="D28" s="2">
        <v>41946</v>
      </c>
      <c r="E28">
        <v>65.98</v>
      </c>
      <c r="F28" t="s">
        <v>36</v>
      </c>
      <c r="G28">
        <v>5449733</v>
      </c>
      <c r="H28">
        <v>7.4678584305010099E+22</v>
      </c>
      <c r="I28" t="s">
        <v>581</v>
      </c>
      <c r="J28">
        <v>5111</v>
      </c>
      <c r="L28">
        <v>65.98</v>
      </c>
      <c r="M28" t="s">
        <v>34</v>
      </c>
      <c r="N28" t="s">
        <v>582</v>
      </c>
      <c r="O28" t="s">
        <v>38</v>
      </c>
      <c r="Q28" s="12" t="str">
        <f t="shared" si="1"/>
        <v>9426</v>
      </c>
      <c r="R28" s="4" t="str">
        <f>LOOKUP(Q28,[1]Sheet2!$D$2:$D$199,[1]Sheet2!$B$2:$B$199)</f>
        <v>Locock I</v>
      </c>
      <c r="S28" s="5">
        <f t="shared" si="2"/>
        <v>65.98</v>
      </c>
      <c r="T28" s="18">
        <v>0.2</v>
      </c>
      <c r="U28" s="6">
        <f t="shared" si="3"/>
        <v>54.98</v>
      </c>
      <c r="V28" s="6">
        <f t="shared" si="4"/>
        <v>11.000000000000007</v>
      </c>
      <c r="W28" s="19" t="str">
        <f t="shared" si="5"/>
        <v>VIKING</v>
      </c>
      <c r="X28" s="20" t="s">
        <v>50</v>
      </c>
      <c r="Y28" s="20" t="s">
        <v>86</v>
      </c>
      <c r="Z28" s="20" t="s">
        <v>579</v>
      </c>
      <c r="AA28" s="20" t="s">
        <v>580</v>
      </c>
      <c r="AB28" s="21"/>
      <c r="AC28" s="22">
        <f t="shared" si="0"/>
        <v>54.98</v>
      </c>
    </row>
    <row r="29" spans="1:29" x14ac:dyDescent="0.25">
      <c r="A29" s="2">
        <v>41941</v>
      </c>
      <c r="B29" s="1" t="s">
        <v>84</v>
      </c>
      <c r="C29" s="2">
        <v>41946</v>
      </c>
      <c r="D29" s="2">
        <v>41947</v>
      </c>
      <c r="E29">
        <v>45.6</v>
      </c>
      <c r="F29" t="s">
        <v>36</v>
      </c>
      <c r="G29">
        <v>0</v>
      </c>
      <c r="H29">
        <v>7.4085324308465001E+22</v>
      </c>
      <c r="I29" t="s">
        <v>477</v>
      </c>
      <c r="J29">
        <v>4812</v>
      </c>
      <c r="L29">
        <v>45.6</v>
      </c>
      <c r="M29" t="s">
        <v>34</v>
      </c>
      <c r="N29" t="s">
        <v>478</v>
      </c>
      <c r="O29" t="s">
        <v>38</v>
      </c>
      <c r="Q29" s="12" t="str">
        <f t="shared" si="1"/>
        <v>9426</v>
      </c>
      <c r="R29" s="4" t="str">
        <f>LOOKUP(Q29,[1]Sheet2!$D$2:$D$199,[1]Sheet2!$B$2:$B$199)</f>
        <v>Locock I</v>
      </c>
      <c r="S29" s="5">
        <f t="shared" si="2"/>
        <v>45.6</v>
      </c>
      <c r="T29" s="18">
        <v>0.2</v>
      </c>
      <c r="U29" s="6">
        <f t="shared" si="3"/>
        <v>38</v>
      </c>
      <c r="V29" s="6">
        <f t="shared" si="4"/>
        <v>7.6000000000000014</v>
      </c>
      <c r="W29" s="19" t="str">
        <f t="shared" si="5"/>
        <v>MEDIA &amp; COMMUNICATIONS L</v>
      </c>
      <c r="X29" s="20" t="s">
        <v>50</v>
      </c>
      <c r="Y29" s="20" t="s">
        <v>86</v>
      </c>
      <c r="Z29" s="20" t="s">
        <v>94</v>
      </c>
      <c r="AA29" s="20" t="s">
        <v>95</v>
      </c>
      <c r="AB29" s="21"/>
      <c r="AC29" s="22">
        <f t="shared" si="0"/>
        <v>38</v>
      </c>
    </row>
    <row r="30" spans="1:29" x14ac:dyDescent="0.25">
      <c r="A30" s="2">
        <v>41941</v>
      </c>
      <c r="B30" s="1" t="s">
        <v>84</v>
      </c>
      <c r="C30" s="2">
        <v>41947</v>
      </c>
      <c r="D30" s="2">
        <v>41948</v>
      </c>
      <c r="E30">
        <v>504</v>
      </c>
      <c r="F30" t="s">
        <v>36</v>
      </c>
      <c r="G30">
        <v>0</v>
      </c>
      <c r="H30">
        <v>7.4929004309003599E+22</v>
      </c>
      <c r="I30" t="s">
        <v>583</v>
      </c>
      <c r="J30">
        <v>5065</v>
      </c>
      <c r="K30">
        <v>1</v>
      </c>
      <c r="L30">
        <v>504</v>
      </c>
      <c r="M30" t="s">
        <v>34</v>
      </c>
      <c r="N30" t="s">
        <v>577</v>
      </c>
      <c r="O30" t="s">
        <v>38</v>
      </c>
      <c r="Q30" s="12" t="str">
        <f t="shared" si="1"/>
        <v>9426</v>
      </c>
      <c r="R30" s="4" t="str">
        <f>LOOKUP(Q30,[1]Sheet2!$D$2:$D$199,[1]Sheet2!$B$2:$B$199)</f>
        <v>Locock I</v>
      </c>
      <c r="S30" s="5">
        <f t="shared" si="2"/>
        <v>504</v>
      </c>
      <c r="T30" s="18">
        <v>0.2</v>
      </c>
      <c r="U30" s="6">
        <f t="shared" si="3"/>
        <v>420</v>
      </c>
      <c r="V30" s="6">
        <f t="shared" si="4"/>
        <v>84</v>
      </c>
      <c r="W30" s="19" t="str">
        <f t="shared" si="5"/>
        <v>PORTABLE APPLIANCE</v>
      </c>
      <c r="X30" s="20" t="s">
        <v>50</v>
      </c>
      <c r="Y30" s="20" t="s">
        <v>86</v>
      </c>
      <c r="Z30" s="20" t="s">
        <v>94</v>
      </c>
      <c r="AA30" s="20" t="s">
        <v>95</v>
      </c>
      <c r="AB30" s="21"/>
      <c r="AC30" s="22">
        <f t="shared" si="0"/>
        <v>420</v>
      </c>
    </row>
    <row r="31" spans="1:29" x14ac:dyDescent="0.25">
      <c r="A31" s="2">
        <v>41941</v>
      </c>
      <c r="B31" s="1" t="s">
        <v>84</v>
      </c>
      <c r="C31" s="2">
        <v>41950</v>
      </c>
      <c r="D31" s="2">
        <v>41953</v>
      </c>
      <c r="E31">
        <v>141.79</v>
      </c>
      <c r="F31" t="s">
        <v>36</v>
      </c>
      <c r="G31">
        <v>0</v>
      </c>
      <c r="H31">
        <v>7.4929004312006603E+22</v>
      </c>
      <c r="I31" t="s">
        <v>164</v>
      </c>
      <c r="J31">
        <v>5065</v>
      </c>
      <c r="L31">
        <v>141.79</v>
      </c>
      <c r="M31" t="s">
        <v>34</v>
      </c>
      <c r="N31" t="s">
        <v>165</v>
      </c>
      <c r="O31" t="s">
        <v>38</v>
      </c>
      <c r="Q31" s="12" t="str">
        <f t="shared" si="1"/>
        <v>9426</v>
      </c>
      <c r="R31" s="4" t="str">
        <f>LOOKUP(Q31,[1]Sheet2!$D$2:$D$199,[1]Sheet2!$B$2:$B$199)</f>
        <v>Locock I</v>
      </c>
      <c r="S31" s="5">
        <f t="shared" si="2"/>
        <v>141.79</v>
      </c>
      <c r="T31" s="18">
        <v>0.2</v>
      </c>
      <c r="U31" s="6">
        <f t="shared" si="3"/>
        <v>118.16</v>
      </c>
      <c r="V31" s="6">
        <f t="shared" si="4"/>
        <v>23.629999999999995</v>
      </c>
      <c r="W31" s="19" t="str">
        <f t="shared" si="5"/>
        <v>RS COMPONENTS</v>
      </c>
      <c r="X31" s="20" t="s">
        <v>50</v>
      </c>
      <c r="Y31" s="20" t="s">
        <v>86</v>
      </c>
      <c r="Z31" s="20" t="s">
        <v>579</v>
      </c>
      <c r="AA31" s="20" t="s">
        <v>580</v>
      </c>
      <c r="AB31" s="21"/>
      <c r="AC31" s="22">
        <f t="shared" si="0"/>
        <v>118.16</v>
      </c>
    </row>
    <row r="32" spans="1:29" x14ac:dyDescent="0.25">
      <c r="A32" s="2">
        <v>41941</v>
      </c>
      <c r="B32" s="1" t="s">
        <v>84</v>
      </c>
      <c r="C32" s="2">
        <v>41954</v>
      </c>
      <c r="D32" s="2">
        <v>41956</v>
      </c>
      <c r="E32">
        <v>78.34</v>
      </c>
      <c r="F32" t="s">
        <v>36</v>
      </c>
      <c r="G32">
        <v>0</v>
      </c>
      <c r="H32">
        <v>7.4929004316008196E+22</v>
      </c>
      <c r="I32" t="s">
        <v>164</v>
      </c>
      <c r="J32">
        <v>5065</v>
      </c>
      <c r="L32">
        <v>78.34</v>
      </c>
      <c r="M32" t="s">
        <v>34</v>
      </c>
      <c r="N32" t="s">
        <v>165</v>
      </c>
      <c r="O32" t="s">
        <v>38</v>
      </c>
      <c r="Q32" s="12" t="str">
        <f t="shared" si="1"/>
        <v>9426</v>
      </c>
      <c r="R32" s="4" t="str">
        <f>LOOKUP(Q32,[1]Sheet2!$D$2:$D$199,[1]Sheet2!$B$2:$B$199)</f>
        <v>Locock I</v>
      </c>
      <c r="S32" s="5">
        <f t="shared" si="2"/>
        <v>78.34</v>
      </c>
      <c r="T32" s="18">
        <v>0.2</v>
      </c>
      <c r="U32" s="6">
        <f t="shared" si="3"/>
        <v>65.28</v>
      </c>
      <c r="V32" s="6">
        <f t="shared" si="4"/>
        <v>13.060000000000002</v>
      </c>
      <c r="W32" s="19" t="str">
        <f t="shared" si="5"/>
        <v>RS COMPONENTS</v>
      </c>
      <c r="X32" s="20" t="s">
        <v>50</v>
      </c>
      <c r="Y32" s="20" t="s">
        <v>86</v>
      </c>
      <c r="Z32" s="20" t="s">
        <v>579</v>
      </c>
      <c r="AA32" s="20" t="s">
        <v>580</v>
      </c>
      <c r="AB32" s="21"/>
      <c r="AC32" s="22">
        <f t="shared" si="0"/>
        <v>65.28</v>
      </c>
    </row>
    <row r="33" spans="1:29" x14ac:dyDescent="0.25">
      <c r="A33" s="2">
        <v>41941</v>
      </c>
      <c r="B33" s="1" t="s">
        <v>84</v>
      </c>
      <c r="C33" s="2">
        <v>41957</v>
      </c>
      <c r="D33" s="2">
        <v>41960</v>
      </c>
      <c r="E33">
        <v>-20.3</v>
      </c>
      <c r="F33" t="s">
        <v>584</v>
      </c>
      <c r="G33">
        <v>0</v>
      </c>
      <c r="H33">
        <v>7.49290043180007E+22</v>
      </c>
      <c r="I33" t="s">
        <v>164</v>
      </c>
      <c r="J33">
        <v>5065</v>
      </c>
      <c r="L33">
        <v>-20.3</v>
      </c>
      <c r="M33" t="s">
        <v>34</v>
      </c>
      <c r="N33" t="s">
        <v>165</v>
      </c>
      <c r="O33" t="s">
        <v>38</v>
      </c>
      <c r="Q33" s="12" t="str">
        <f t="shared" si="1"/>
        <v>9426</v>
      </c>
      <c r="R33" s="4" t="str">
        <f>LOOKUP(Q33,[1]Sheet2!$D$2:$D$199,[1]Sheet2!$B$2:$B$199)</f>
        <v>Locock I</v>
      </c>
      <c r="S33" s="5">
        <f t="shared" si="2"/>
        <v>-20.3</v>
      </c>
      <c r="T33" s="18">
        <v>0.2</v>
      </c>
      <c r="U33" s="6">
        <f t="shared" si="3"/>
        <v>-16.920000000000002</v>
      </c>
      <c r="V33" s="6">
        <f t="shared" si="4"/>
        <v>-3.379999999999999</v>
      </c>
      <c r="W33" s="19" t="str">
        <f t="shared" si="5"/>
        <v>RS COMPONENTS</v>
      </c>
      <c r="X33" s="20" t="s">
        <v>50</v>
      </c>
      <c r="Y33" s="20" t="s">
        <v>86</v>
      </c>
      <c r="Z33" s="20" t="s">
        <v>579</v>
      </c>
      <c r="AA33" s="20" t="s">
        <v>580</v>
      </c>
      <c r="AB33" s="21"/>
      <c r="AC33" s="22">
        <f t="shared" si="0"/>
        <v>-16.920000000000002</v>
      </c>
    </row>
    <row r="34" spans="1:29" x14ac:dyDescent="0.25">
      <c r="A34" s="2">
        <v>41941</v>
      </c>
      <c r="B34" s="1" t="s">
        <v>96</v>
      </c>
      <c r="C34" s="2">
        <v>41953</v>
      </c>
      <c r="D34" s="2">
        <v>41954</v>
      </c>
      <c r="E34">
        <v>59.25</v>
      </c>
      <c r="F34" t="s">
        <v>36</v>
      </c>
      <c r="G34">
        <v>0</v>
      </c>
      <c r="H34">
        <v>7.4085324315521003E+22</v>
      </c>
      <c r="I34" t="s">
        <v>585</v>
      </c>
      <c r="J34">
        <v>7011</v>
      </c>
      <c r="K34">
        <v>1</v>
      </c>
      <c r="L34">
        <v>59.25</v>
      </c>
      <c r="M34" t="s">
        <v>34</v>
      </c>
      <c r="N34" t="s">
        <v>547</v>
      </c>
      <c r="O34" t="s">
        <v>38</v>
      </c>
      <c r="Q34" s="12" t="str">
        <f t="shared" si="1"/>
        <v>9655</v>
      </c>
      <c r="R34" s="4" t="str">
        <f>LOOKUP(Q34,[1]Sheet2!$D$2:$D$199,[1]Sheet2!$B$2:$B$199)</f>
        <v>Stead</v>
      </c>
      <c r="S34" s="5">
        <f>L34</f>
        <v>59.25</v>
      </c>
      <c r="T34" s="18">
        <v>0.2</v>
      </c>
      <c r="U34" s="6">
        <v>49.37</v>
      </c>
      <c r="V34" s="6">
        <f>S34-U34</f>
        <v>9.8800000000000026</v>
      </c>
      <c r="W34" s="19" t="str">
        <f>I34</f>
        <v>THE MANOR HOUSE HOTEL</v>
      </c>
      <c r="X34" s="20" t="s">
        <v>68</v>
      </c>
      <c r="Y34" s="20" t="s">
        <v>69</v>
      </c>
      <c r="Z34" s="20" t="s">
        <v>78</v>
      </c>
      <c r="AA34" s="20" t="s">
        <v>82</v>
      </c>
      <c r="AB34" s="21"/>
      <c r="AC34" s="22">
        <f t="shared" si="0"/>
        <v>49.37</v>
      </c>
    </row>
    <row r="35" spans="1:29" x14ac:dyDescent="0.25">
      <c r="A35" s="2">
        <v>41941</v>
      </c>
      <c r="B35" s="1" t="s">
        <v>99</v>
      </c>
      <c r="C35" s="2">
        <v>41952</v>
      </c>
      <c r="D35" s="2">
        <v>41953</v>
      </c>
      <c r="E35">
        <v>2.85</v>
      </c>
      <c r="F35" t="s">
        <v>36</v>
      </c>
      <c r="G35">
        <v>0</v>
      </c>
      <c r="H35">
        <v>7.4678584314060702E+22</v>
      </c>
      <c r="I35" t="s">
        <v>586</v>
      </c>
      <c r="J35">
        <v>5499</v>
      </c>
      <c r="K35">
        <v>1</v>
      </c>
      <c r="L35">
        <v>2.85</v>
      </c>
      <c r="M35" t="s">
        <v>34</v>
      </c>
      <c r="N35" t="s">
        <v>582</v>
      </c>
      <c r="O35" t="s">
        <v>38</v>
      </c>
      <c r="Q35" s="12" t="str">
        <f t="shared" si="1"/>
        <v>2949</v>
      </c>
      <c r="R35" s="4" t="str">
        <f>LOOKUP(Q35,[1]Sheet2!$D$2:$D$199,[1]Sheet2!$B$2:$B$199)</f>
        <v>Crabb</v>
      </c>
      <c r="S35" s="5">
        <f t="shared" ref="S35:S98" si="6">L35</f>
        <v>2.85</v>
      </c>
      <c r="T35" s="18" t="s">
        <v>43</v>
      </c>
      <c r="U35" s="6">
        <f t="shared" ref="U35:U98" si="7">ROUND(IF(T35=20%,S35/1.2,IF(T35=17.5%,S35/1.175,IF(T35=5%,S35/1.05,S35))),2)</f>
        <v>2.85</v>
      </c>
      <c r="V35" s="6">
        <f t="shared" ref="V35:V98" si="8">S35-U35</f>
        <v>0</v>
      </c>
      <c r="W35" s="19" t="str">
        <f t="shared" ref="W35:W98" si="9">I35</f>
        <v>WELC B/LFE N WHS</v>
      </c>
      <c r="X35" s="20" t="s">
        <v>68</v>
      </c>
      <c r="Y35" s="20" t="s">
        <v>69</v>
      </c>
      <c r="Z35" s="20" t="s">
        <v>78</v>
      </c>
      <c r="AA35" s="20" t="s">
        <v>82</v>
      </c>
      <c r="AB35" s="21"/>
      <c r="AC35" s="22">
        <f t="shared" si="0"/>
        <v>2.85</v>
      </c>
    </row>
    <row r="36" spans="1:29" x14ac:dyDescent="0.25">
      <c r="A36" s="2">
        <v>41941</v>
      </c>
      <c r="B36" s="1" t="s">
        <v>99</v>
      </c>
      <c r="C36" s="2">
        <v>41952</v>
      </c>
      <c r="D36" s="2">
        <v>41953</v>
      </c>
      <c r="E36">
        <v>11.99</v>
      </c>
      <c r="F36" t="s">
        <v>36</v>
      </c>
      <c r="G36">
        <v>0</v>
      </c>
      <c r="H36">
        <v>7.4085324314543999E+22</v>
      </c>
      <c r="I36" t="s">
        <v>587</v>
      </c>
      <c r="J36">
        <v>3811</v>
      </c>
      <c r="K36">
        <v>1</v>
      </c>
      <c r="L36">
        <v>11.99</v>
      </c>
      <c r="M36" t="s">
        <v>34</v>
      </c>
      <c r="N36" t="s">
        <v>468</v>
      </c>
      <c r="O36" t="s">
        <v>38</v>
      </c>
      <c r="Q36" s="12" t="str">
        <f t="shared" si="1"/>
        <v>2949</v>
      </c>
      <c r="R36" s="4" t="str">
        <f>LOOKUP(Q36,[1]Sheet2!$D$2:$D$199,[1]Sheet2!$B$2:$B$199)</f>
        <v>Crabb</v>
      </c>
      <c r="S36" s="5">
        <f t="shared" si="6"/>
        <v>11.99</v>
      </c>
      <c r="T36" s="18">
        <v>0.2</v>
      </c>
      <c r="U36" s="6">
        <f t="shared" si="7"/>
        <v>9.99</v>
      </c>
      <c r="V36" s="6">
        <f t="shared" si="8"/>
        <v>2</v>
      </c>
      <c r="W36" s="19" t="str">
        <f t="shared" si="9"/>
        <v>PREMIER INN44515390</v>
      </c>
      <c r="X36" s="20" t="s">
        <v>68</v>
      </c>
      <c r="Y36" s="20" t="s">
        <v>69</v>
      </c>
      <c r="Z36" s="20" t="s">
        <v>78</v>
      </c>
      <c r="AA36" s="20" t="s">
        <v>82</v>
      </c>
      <c r="AB36" s="21"/>
      <c r="AC36" s="22">
        <f t="shared" si="0"/>
        <v>9.99</v>
      </c>
    </row>
    <row r="37" spans="1:29" x14ac:dyDescent="0.25">
      <c r="A37" s="2">
        <v>41941</v>
      </c>
      <c r="B37" s="1" t="s">
        <v>99</v>
      </c>
      <c r="C37" s="2">
        <v>41952</v>
      </c>
      <c r="D37" s="2">
        <v>41954</v>
      </c>
      <c r="E37">
        <v>3</v>
      </c>
      <c r="F37" t="s">
        <v>36</v>
      </c>
      <c r="G37">
        <v>0</v>
      </c>
      <c r="H37">
        <v>7.4085324315543996E+22</v>
      </c>
      <c r="I37" t="s">
        <v>587</v>
      </c>
      <c r="J37">
        <v>3811</v>
      </c>
      <c r="K37">
        <v>1</v>
      </c>
      <c r="L37">
        <v>3</v>
      </c>
      <c r="M37" t="s">
        <v>34</v>
      </c>
      <c r="N37" t="s">
        <v>468</v>
      </c>
      <c r="O37" t="s">
        <v>38</v>
      </c>
      <c r="Q37" s="12" t="str">
        <f t="shared" si="1"/>
        <v>2949</v>
      </c>
      <c r="R37" s="4" t="str">
        <f>LOOKUP(Q37,[1]Sheet2!$D$2:$D$199,[1]Sheet2!$B$2:$B$199)</f>
        <v>Crabb</v>
      </c>
      <c r="S37" s="5">
        <f t="shared" si="6"/>
        <v>3</v>
      </c>
      <c r="T37" s="18">
        <v>0.2</v>
      </c>
      <c r="U37" s="6">
        <f t="shared" si="7"/>
        <v>2.5</v>
      </c>
      <c r="V37" s="6">
        <f t="shared" si="8"/>
        <v>0.5</v>
      </c>
      <c r="W37" s="19" t="str">
        <f t="shared" si="9"/>
        <v>PREMIER INN44515390</v>
      </c>
      <c r="X37" s="20" t="s">
        <v>68</v>
      </c>
      <c r="Y37" s="20" t="s">
        <v>69</v>
      </c>
      <c r="Z37" s="20" t="s">
        <v>78</v>
      </c>
      <c r="AA37" s="20" t="s">
        <v>82</v>
      </c>
      <c r="AB37" s="21"/>
      <c r="AC37" s="22">
        <f t="shared" si="0"/>
        <v>2.5</v>
      </c>
    </row>
    <row r="38" spans="1:29" x14ac:dyDescent="0.25">
      <c r="A38" s="2">
        <v>41941</v>
      </c>
      <c r="B38" s="1" t="s">
        <v>99</v>
      </c>
      <c r="C38" s="2">
        <v>41954</v>
      </c>
      <c r="D38" s="2">
        <v>41956</v>
      </c>
      <c r="E38">
        <v>3.09</v>
      </c>
      <c r="F38" t="s">
        <v>36</v>
      </c>
      <c r="G38">
        <v>0</v>
      </c>
      <c r="H38">
        <v>7.49290043160012E+22</v>
      </c>
      <c r="I38" t="s">
        <v>588</v>
      </c>
      <c r="J38">
        <v>5812</v>
      </c>
      <c r="K38">
        <v>1</v>
      </c>
      <c r="L38">
        <v>3.09</v>
      </c>
      <c r="M38" t="s">
        <v>34</v>
      </c>
      <c r="N38" t="s">
        <v>589</v>
      </c>
      <c r="O38" t="s">
        <v>38</v>
      </c>
      <c r="Q38" s="12" t="str">
        <f t="shared" si="1"/>
        <v>2949</v>
      </c>
      <c r="R38" s="4" t="str">
        <f>LOOKUP(Q38,[1]Sheet2!$D$2:$D$199,[1]Sheet2!$B$2:$B$199)</f>
        <v>Crabb</v>
      </c>
      <c r="S38" s="5">
        <f t="shared" si="6"/>
        <v>3.09</v>
      </c>
      <c r="T38" s="18">
        <v>0.2</v>
      </c>
      <c r="U38" s="6">
        <f t="shared" si="7"/>
        <v>2.58</v>
      </c>
      <c r="V38" s="6">
        <f t="shared" si="8"/>
        <v>0.50999999999999979</v>
      </c>
      <c r="W38" s="19" t="str">
        <f t="shared" si="9"/>
        <v>ROADCHEF TIBSHELF</v>
      </c>
      <c r="X38" s="20" t="s">
        <v>68</v>
      </c>
      <c r="Y38" s="20" t="s">
        <v>69</v>
      </c>
      <c r="Z38" s="20" t="s">
        <v>78</v>
      </c>
      <c r="AA38" s="20" t="s">
        <v>82</v>
      </c>
      <c r="AB38" s="21"/>
      <c r="AC38" s="22">
        <f t="shared" si="0"/>
        <v>2.58</v>
      </c>
    </row>
    <row r="39" spans="1:29" x14ac:dyDescent="0.25">
      <c r="A39" s="2">
        <v>41941</v>
      </c>
      <c r="B39" s="1" t="s">
        <v>469</v>
      </c>
      <c r="C39" s="2">
        <v>41949</v>
      </c>
      <c r="D39" s="2">
        <v>41950</v>
      </c>
      <c r="E39">
        <v>24.3</v>
      </c>
      <c r="F39" t="s">
        <v>36</v>
      </c>
      <c r="G39">
        <v>0</v>
      </c>
      <c r="H39">
        <v>7.4056574311002999E+22</v>
      </c>
      <c r="I39" t="s">
        <v>590</v>
      </c>
      <c r="J39">
        <v>4215</v>
      </c>
      <c r="K39">
        <v>1</v>
      </c>
      <c r="L39">
        <v>24.3</v>
      </c>
      <c r="M39" t="s">
        <v>34</v>
      </c>
      <c r="N39" t="s">
        <v>591</v>
      </c>
      <c r="O39" t="s">
        <v>38</v>
      </c>
      <c r="Q39" s="12" t="str">
        <f t="shared" si="1"/>
        <v>5298</v>
      </c>
      <c r="R39" s="4" t="str">
        <f>LOOKUP(Q39,[1]Sheet2!$D$2:$D$199,[1]Sheet2!$B$2:$B$199)</f>
        <v>Nicholson</v>
      </c>
      <c r="S39" s="5">
        <f t="shared" si="6"/>
        <v>24.3</v>
      </c>
      <c r="T39" s="18">
        <v>0.2</v>
      </c>
      <c r="U39" s="6">
        <f t="shared" si="7"/>
        <v>20.25</v>
      </c>
      <c r="V39" s="6">
        <f t="shared" si="8"/>
        <v>4.0500000000000007</v>
      </c>
      <c r="W39" s="19" t="str">
        <f t="shared" si="9"/>
        <v>WWW.SAMEDAY-DELIVERY.CO.</v>
      </c>
      <c r="X39" s="20" t="s">
        <v>471</v>
      </c>
      <c r="Y39" s="20" t="s">
        <v>112</v>
      </c>
      <c r="Z39" s="20" t="s">
        <v>89</v>
      </c>
      <c r="AA39" s="20" t="s">
        <v>592</v>
      </c>
      <c r="AB39" s="21"/>
      <c r="AC39" s="22">
        <f t="shared" si="0"/>
        <v>20.25</v>
      </c>
    </row>
    <row r="40" spans="1:29" x14ac:dyDescent="0.25">
      <c r="A40" s="2">
        <v>41941</v>
      </c>
      <c r="B40" s="1" t="s">
        <v>593</v>
      </c>
      <c r="C40" s="2">
        <v>41940</v>
      </c>
      <c r="D40" s="2">
        <v>41941</v>
      </c>
      <c r="E40">
        <v>57.2</v>
      </c>
      <c r="F40" t="s">
        <v>36</v>
      </c>
      <c r="G40">
        <v>0</v>
      </c>
      <c r="H40">
        <v>7.4830504301161097E+22</v>
      </c>
      <c r="I40" t="s">
        <v>155</v>
      </c>
      <c r="J40">
        <v>4112</v>
      </c>
      <c r="K40">
        <v>1</v>
      </c>
      <c r="L40">
        <v>57.2</v>
      </c>
      <c r="M40" t="s">
        <v>34</v>
      </c>
      <c r="N40" t="s">
        <v>594</v>
      </c>
      <c r="O40" t="s">
        <v>38</v>
      </c>
      <c r="Q40" s="12" t="str">
        <f t="shared" si="1"/>
        <v>0636</v>
      </c>
      <c r="R40" s="4" t="str">
        <f>LOOKUP(Q40,[1]Sheet2!$D$2:$D$199,[1]Sheet2!$B$2:$B$199)</f>
        <v>Graham</v>
      </c>
      <c r="S40" s="5">
        <f t="shared" si="6"/>
        <v>57.2</v>
      </c>
      <c r="T40" s="18" t="s">
        <v>43</v>
      </c>
      <c r="U40" s="6">
        <f t="shared" si="7"/>
        <v>57.2</v>
      </c>
      <c r="V40" s="6">
        <f t="shared" si="8"/>
        <v>0</v>
      </c>
      <c r="W40" s="19" t="str">
        <f t="shared" si="9"/>
        <v>TICKETOFFICESALE</v>
      </c>
      <c r="X40" s="20" t="s">
        <v>68</v>
      </c>
      <c r="Y40" s="20" t="s">
        <v>69</v>
      </c>
      <c r="Z40" s="20" t="s">
        <v>78</v>
      </c>
      <c r="AA40" s="20" t="s">
        <v>82</v>
      </c>
      <c r="AB40" s="21"/>
      <c r="AC40" s="22">
        <f t="shared" si="0"/>
        <v>57.2</v>
      </c>
    </row>
    <row r="41" spans="1:29" x14ac:dyDescent="0.25">
      <c r="A41" s="2">
        <v>41941</v>
      </c>
      <c r="B41" s="1" t="s">
        <v>109</v>
      </c>
      <c r="C41" s="2">
        <v>41955</v>
      </c>
      <c r="D41" s="2">
        <v>41956</v>
      </c>
      <c r="E41">
        <v>7.78</v>
      </c>
      <c r="F41" t="s">
        <v>36</v>
      </c>
      <c r="G41">
        <v>0</v>
      </c>
      <c r="H41">
        <v>7.4929004317009099E+22</v>
      </c>
      <c r="I41" t="s">
        <v>110</v>
      </c>
      <c r="J41">
        <v>5411</v>
      </c>
      <c r="K41">
        <v>1</v>
      </c>
      <c r="L41">
        <v>7.78</v>
      </c>
      <c r="M41" t="s">
        <v>34</v>
      </c>
      <c r="N41" t="s">
        <v>595</v>
      </c>
      <c r="O41" t="s">
        <v>38</v>
      </c>
      <c r="Q41" s="12" t="str">
        <f t="shared" si="1"/>
        <v>4471</v>
      </c>
      <c r="R41" s="4" t="str">
        <f>LOOKUP(Q41,[1]Sheet2!$D$2:$D$199,[1]Sheet2!$B$2:$B$199)</f>
        <v>Locock R</v>
      </c>
      <c r="S41" s="5">
        <f t="shared" si="6"/>
        <v>7.78</v>
      </c>
      <c r="T41" s="18">
        <v>0.2</v>
      </c>
      <c r="U41" s="6">
        <v>7.61</v>
      </c>
      <c r="V41" s="6">
        <f t="shared" si="8"/>
        <v>0.16999999999999993</v>
      </c>
      <c r="W41" s="19" t="str">
        <f t="shared" si="9"/>
        <v>MORRISONS STORES</v>
      </c>
      <c r="X41" s="20" t="s">
        <v>111</v>
      </c>
      <c r="Y41" s="20" t="s">
        <v>112</v>
      </c>
      <c r="Z41" s="20" t="s">
        <v>596</v>
      </c>
      <c r="AA41" s="20" t="s">
        <v>102</v>
      </c>
      <c r="AB41" s="21"/>
      <c r="AC41" s="22">
        <f t="shared" si="0"/>
        <v>7.61</v>
      </c>
    </row>
    <row r="42" spans="1:29" x14ac:dyDescent="0.25">
      <c r="A42" s="2">
        <v>41941</v>
      </c>
      <c r="B42" s="1" t="s">
        <v>109</v>
      </c>
      <c r="C42" s="2">
        <v>41964</v>
      </c>
      <c r="D42" s="2">
        <v>41967</v>
      </c>
      <c r="E42">
        <v>48.81</v>
      </c>
      <c r="F42" t="s">
        <v>36</v>
      </c>
      <c r="G42">
        <v>0</v>
      </c>
      <c r="H42">
        <v>7.4929004326005403E+22</v>
      </c>
      <c r="I42" t="s">
        <v>110</v>
      </c>
      <c r="J42">
        <v>5411</v>
      </c>
      <c r="K42">
        <v>1</v>
      </c>
      <c r="L42">
        <v>48.81</v>
      </c>
      <c r="M42" t="s">
        <v>34</v>
      </c>
      <c r="N42" t="s">
        <v>595</v>
      </c>
      <c r="O42" t="s">
        <v>38</v>
      </c>
      <c r="Q42" s="12" t="str">
        <f t="shared" si="1"/>
        <v>4471</v>
      </c>
      <c r="R42" s="4" t="str">
        <f>LOOKUP(Q42,[1]Sheet2!$D$2:$D$199,[1]Sheet2!$B$2:$B$199)</f>
        <v>Locock R</v>
      </c>
      <c r="S42" s="5">
        <f t="shared" si="6"/>
        <v>48.81</v>
      </c>
      <c r="T42" s="18">
        <v>0.2</v>
      </c>
      <c r="U42" s="6">
        <v>47.16</v>
      </c>
      <c r="V42" s="6">
        <f t="shared" si="8"/>
        <v>1.6500000000000057</v>
      </c>
      <c r="W42" s="19" t="str">
        <f t="shared" si="9"/>
        <v>MORRISONS STORES</v>
      </c>
      <c r="X42" s="20" t="s">
        <v>111</v>
      </c>
      <c r="Y42" s="20" t="s">
        <v>112</v>
      </c>
      <c r="Z42" s="20" t="s">
        <v>596</v>
      </c>
      <c r="AA42" s="20" t="s">
        <v>102</v>
      </c>
      <c r="AB42" s="21"/>
      <c r="AC42" s="22">
        <f t="shared" si="0"/>
        <v>47.16</v>
      </c>
    </row>
    <row r="43" spans="1:29" x14ac:dyDescent="0.25">
      <c r="A43" s="2">
        <v>41941</v>
      </c>
      <c r="B43" s="1" t="s">
        <v>109</v>
      </c>
      <c r="C43" s="2">
        <v>41964</v>
      </c>
      <c r="D43" s="2">
        <v>41967</v>
      </c>
      <c r="E43">
        <v>10.17</v>
      </c>
      <c r="F43" t="s">
        <v>36</v>
      </c>
      <c r="G43" t="s">
        <v>597</v>
      </c>
      <c r="H43">
        <v>7.4313224325000902E+22</v>
      </c>
      <c r="I43" t="s">
        <v>75</v>
      </c>
      <c r="J43">
        <v>5969</v>
      </c>
      <c r="K43">
        <v>1</v>
      </c>
      <c r="L43">
        <v>10.17</v>
      </c>
      <c r="M43" t="s">
        <v>34</v>
      </c>
      <c r="N43" t="s">
        <v>76</v>
      </c>
      <c r="O43" t="s">
        <v>77</v>
      </c>
      <c r="Q43" s="12" t="str">
        <f t="shared" si="1"/>
        <v>4471</v>
      </c>
      <c r="R43" s="4" t="str">
        <f>LOOKUP(Q43,[1]Sheet2!$D$2:$D$199,[1]Sheet2!$B$2:$B$199)</f>
        <v>Locock R</v>
      </c>
      <c r="S43" s="5">
        <f t="shared" si="6"/>
        <v>10.17</v>
      </c>
      <c r="T43" s="18" t="s">
        <v>43</v>
      </c>
      <c r="U43" s="6">
        <f t="shared" si="7"/>
        <v>10.17</v>
      </c>
      <c r="V43" s="6">
        <f t="shared" si="8"/>
        <v>0</v>
      </c>
      <c r="W43" s="19" t="str">
        <f t="shared" si="9"/>
        <v>Amazon EU</v>
      </c>
      <c r="X43" s="20" t="s">
        <v>111</v>
      </c>
      <c r="Y43" s="20" t="s">
        <v>112</v>
      </c>
      <c r="Z43" s="20" t="s">
        <v>596</v>
      </c>
      <c r="AA43" s="20" t="s">
        <v>102</v>
      </c>
      <c r="AB43" s="21"/>
      <c r="AC43" s="22">
        <f t="shared" si="0"/>
        <v>10.17</v>
      </c>
    </row>
    <row r="44" spans="1:29" x14ac:dyDescent="0.25">
      <c r="A44" s="2">
        <v>41941</v>
      </c>
      <c r="B44" s="1" t="s">
        <v>109</v>
      </c>
      <c r="C44" s="2">
        <v>41967</v>
      </c>
      <c r="D44" s="2">
        <v>41968</v>
      </c>
      <c r="E44">
        <v>82.84</v>
      </c>
      <c r="F44" t="s">
        <v>36</v>
      </c>
      <c r="G44">
        <v>0</v>
      </c>
      <c r="H44">
        <v>7.4678584329070203E+22</v>
      </c>
      <c r="I44" t="s">
        <v>114</v>
      </c>
      <c r="J44">
        <v>5411</v>
      </c>
      <c r="K44">
        <v>1</v>
      </c>
      <c r="L44">
        <v>82.84</v>
      </c>
      <c r="M44" t="s">
        <v>34</v>
      </c>
      <c r="N44" t="s">
        <v>62</v>
      </c>
      <c r="O44" t="s">
        <v>38</v>
      </c>
      <c r="Q44" s="12" t="str">
        <f t="shared" si="1"/>
        <v>4471</v>
      </c>
      <c r="R44" s="4" t="str">
        <f>LOOKUP(Q44,[1]Sheet2!$D$2:$D$199,[1]Sheet2!$B$2:$B$199)</f>
        <v>Locock R</v>
      </c>
      <c r="S44" s="5">
        <f t="shared" si="6"/>
        <v>82.84</v>
      </c>
      <c r="T44" s="18" t="s">
        <v>43</v>
      </c>
      <c r="U44" s="6">
        <f t="shared" si="7"/>
        <v>82.84</v>
      </c>
      <c r="V44" s="6">
        <f t="shared" si="8"/>
        <v>0</v>
      </c>
      <c r="W44" s="19" t="str">
        <f t="shared" si="9"/>
        <v>ASDA SUPERSTORE 4159</v>
      </c>
      <c r="X44" s="20" t="s">
        <v>111</v>
      </c>
      <c r="Y44" s="20" t="s">
        <v>112</v>
      </c>
      <c r="Z44" s="20" t="s">
        <v>596</v>
      </c>
      <c r="AA44" s="20" t="s">
        <v>102</v>
      </c>
      <c r="AB44" s="21"/>
      <c r="AC44" s="22">
        <f t="shared" si="0"/>
        <v>82.84</v>
      </c>
    </row>
    <row r="45" spans="1:29" x14ac:dyDescent="0.25">
      <c r="A45" s="2">
        <v>41941</v>
      </c>
      <c r="B45" s="1" t="s">
        <v>109</v>
      </c>
      <c r="C45" s="2">
        <v>41968</v>
      </c>
      <c r="D45" s="2">
        <v>41969</v>
      </c>
      <c r="E45">
        <v>46.59</v>
      </c>
      <c r="F45" t="s">
        <v>36</v>
      </c>
      <c r="G45">
        <v>0</v>
      </c>
      <c r="H45">
        <v>7.46785843300801E+22</v>
      </c>
      <c r="I45" t="s">
        <v>114</v>
      </c>
      <c r="J45">
        <v>5411</v>
      </c>
      <c r="K45">
        <v>1</v>
      </c>
      <c r="L45">
        <v>46.59</v>
      </c>
      <c r="M45" t="s">
        <v>34</v>
      </c>
      <c r="N45" t="s">
        <v>62</v>
      </c>
      <c r="O45" t="s">
        <v>38</v>
      </c>
      <c r="Q45" s="12" t="str">
        <f t="shared" si="1"/>
        <v>4471</v>
      </c>
      <c r="R45" s="4" t="str">
        <f>LOOKUP(Q45,[1]Sheet2!$D$2:$D$199,[1]Sheet2!$B$2:$B$199)</f>
        <v>Locock R</v>
      </c>
      <c r="S45" s="5">
        <f t="shared" si="6"/>
        <v>46.59</v>
      </c>
      <c r="T45" s="18" t="s">
        <v>43</v>
      </c>
      <c r="U45" s="6">
        <f t="shared" si="7"/>
        <v>46.59</v>
      </c>
      <c r="V45" s="6">
        <f t="shared" si="8"/>
        <v>0</v>
      </c>
      <c r="W45" s="19" t="str">
        <f t="shared" si="9"/>
        <v>ASDA SUPERSTORE 4159</v>
      </c>
      <c r="X45" s="20" t="s">
        <v>111</v>
      </c>
      <c r="Y45" s="20" t="s">
        <v>112</v>
      </c>
      <c r="Z45" s="20" t="s">
        <v>596</v>
      </c>
      <c r="AA45" s="20" t="s">
        <v>102</v>
      </c>
      <c r="AB45" s="21"/>
      <c r="AC45" s="22">
        <f t="shared" si="0"/>
        <v>46.59</v>
      </c>
    </row>
    <row r="46" spans="1:29" x14ac:dyDescent="0.25">
      <c r="A46" s="2">
        <v>41941</v>
      </c>
      <c r="B46" s="1" t="s">
        <v>109</v>
      </c>
      <c r="C46" s="2">
        <v>41968</v>
      </c>
      <c r="D46" s="2">
        <v>41969</v>
      </c>
      <c r="E46">
        <v>3.35</v>
      </c>
      <c r="F46" t="s">
        <v>36</v>
      </c>
      <c r="G46">
        <v>0</v>
      </c>
      <c r="H46">
        <v>7.4929004330009202E+22</v>
      </c>
      <c r="I46" t="s">
        <v>115</v>
      </c>
      <c r="J46">
        <v>5411</v>
      </c>
      <c r="K46">
        <v>1</v>
      </c>
      <c r="L46">
        <v>3.35</v>
      </c>
      <c r="M46" t="s">
        <v>34</v>
      </c>
      <c r="N46" t="s">
        <v>62</v>
      </c>
      <c r="O46" t="s">
        <v>38</v>
      </c>
      <c r="Q46" s="12" t="str">
        <f t="shared" si="1"/>
        <v>4471</v>
      </c>
      <c r="R46" s="4" t="str">
        <f>LOOKUP(Q46,[1]Sheet2!$D$2:$D$199,[1]Sheet2!$B$2:$B$199)</f>
        <v>Locock R</v>
      </c>
      <c r="S46" s="5">
        <f t="shared" si="6"/>
        <v>3.35</v>
      </c>
      <c r="T46" s="18">
        <v>0.2</v>
      </c>
      <c r="U46" s="6">
        <f t="shared" si="7"/>
        <v>2.79</v>
      </c>
      <c r="V46" s="6">
        <f t="shared" si="8"/>
        <v>0.56000000000000005</v>
      </c>
      <c r="W46" s="19" t="str">
        <f t="shared" si="9"/>
        <v>CO-OP GROUP 160116</v>
      </c>
      <c r="X46" s="20" t="s">
        <v>111</v>
      </c>
      <c r="Y46" s="20" t="s">
        <v>112</v>
      </c>
      <c r="Z46" s="20" t="s">
        <v>596</v>
      </c>
      <c r="AA46" s="20" t="s">
        <v>102</v>
      </c>
      <c r="AB46" s="21"/>
      <c r="AC46" s="22">
        <f t="shared" si="0"/>
        <v>2.79</v>
      </c>
    </row>
    <row r="47" spans="1:29" x14ac:dyDescent="0.25">
      <c r="A47" s="2">
        <v>41941</v>
      </c>
      <c r="B47" s="1" t="s">
        <v>109</v>
      </c>
      <c r="C47" s="2">
        <v>41969</v>
      </c>
      <c r="D47" s="2">
        <v>41970</v>
      </c>
      <c r="E47">
        <v>47.56</v>
      </c>
      <c r="F47" t="s">
        <v>36</v>
      </c>
      <c r="G47">
        <v>0</v>
      </c>
      <c r="H47">
        <v>7.4678584331090197E+22</v>
      </c>
      <c r="I47" t="s">
        <v>114</v>
      </c>
      <c r="J47">
        <v>5411</v>
      </c>
      <c r="K47">
        <v>1</v>
      </c>
      <c r="L47">
        <v>47.56</v>
      </c>
      <c r="M47" t="s">
        <v>34</v>
      </c>
      <c r="N47" t="s">
        <v>62</v>
      </c>
      <c r="O47" t="s">
        <v>38</v>
      </c>
      <c r="Q47" s="12" t="str">
        <f t="shared" si="1"/>
        <v>4471</v>
      </c>
      <c r="R47" s="4" t="str">
        <f>LOOKUP(Q47,[1]Sheet2!$D$2:$D$199,[1]Sheet2!$B$2:$B$199)</f>
        <v>Locock R</v>
      </c>
      <c r="S47" s="5">
        <f t="shared" si="6"/>
        <v>47.56</v>
      </c>
      <c r="T47" s="18" t="s">
        <v>43</v>
      </c>
      <c r="U47" s="6">
        <f t="shared" si="7"/>
        <v>47.56</v>
      </c>
      <c r="V47" s="6">
        <f t="shared" si="8"/>
        <v>0</v>
      </c>
      <c r="W47" s="19" t="str">
        <f t="shared" si="9"/>
        <v>ASDA SUPERSTORE 4159</v>
      </c>
      <c r="X47" s="20" t="s">
        <v>111</v>
      </c>
      <c r="Y47" s="20" t="s">
        <v>112</v>
      </c>
      <c r="Z47" s="20" t="s">
        <v>596</v>
      </c>
      <c r="AA47" s="20" t="s">
        <v>102</v>
      </c>
      <c r="AB47" s="21"/>
      <c r="AC47" s="22">
        <f t="shared" si="0"/>
        <v>47.56</v>
      </c>
    </row>
    <row r="48" spans="1:29" x14ac:dyDescent="0.25">
      <c r="A48" s="2">
        <v>41941</v>
      </c>
      <c r="B48" s="1" t="s">
        <v>109</v>
      </c>
      <c r="C48" s="2">
        <v>41970</v>
      </c>
      <c r="D48" s="2">
        <v>41971</v>
      </c>
      <c r="E48">
        <v>32.799999999999997</v>
      </c>
      <c r="F48" t="s">
        <v>36</v>
      </c>
      <c r="G48">
        <v>0</v>
      </c>
      <c r="H48">
        <v>7.4678584332000202E+22</v>
      </c>
      <c r="I48" t="s">
        <v>114</v>
      </c>
      <c r="J48">
        <v>5411</v>
      </c>
      <c r="K48">
        <v>1</v>
      </c>
      <c r="L48">
        <v>32.799999999999997</v>
      </c>
      <c r="M48" t="s">
        <v>34</v>
      </c>
      <c r="N48" t="s">
        <v>62</v>
      </c>
      <c r="O48" t="s">
        <v>38</v>
      </c>
      <c r="Q48" s="12" t="str">
        <f t="shared" si="1"/>
        <v>4471</v>
      </c>
      <c r="R48" s="4" t="str">
        <f>LOOKUP(Q48,[1]Sheet2!$D$2:$D$199,[1]Sheet2!$B$2:$B$199)</f>
        <v>Locock R</v>
      </c>
      <c r="S48" s="5">
        <f t="shared" si="6"/>
        <v>32.799999999999997</v>
      </c>
      <c r="T48" s="18" t="s">
        <v>43</v>
      </c>
      <c r="U48" s="6">
        <f t="shared" si="7"/>
        <v>32.799999999999997</v>
      </c>
      <c r="V48" s="6">
        <f t="shared" si="8"/>
        <v>0</v>
      </c>
      <c r="W48" s="19" t="str">
        <f t="shared" si="9"/>
        <v>ASDA SUPERSTORE 4159</v>
      </c>
      <c r="X48" s="20" t="s">
        <v>111</v>
      </c>
      <c r="Y48" s="20" t="s">
        <v>112</v>
      </c>
      <c r="Z48" s="20" t="s">
        <v>596</v>
      </c>
      <c r="AA48" s="20" t="s">
        <v>102</v>
      </c>
      <c r="AB48" s="21"/>
      <c r="AC48" s="22">
        <f t="shared" si="0"/>
        <v>32.799999999999997</v>
      </c>
    </row>
    <row r="49" spans="1:29" x14ac:dyDescent="0.25">
      <c r="A49" s="2">
        <v>41941</v>
      </c>
      <c r="B49" s="1" t="s">
        <v>117</v>
      </c>
      <c r="C49" s="2">
        <v>41953</v>
      </c>
      <c r="D49" s="2">
        <v>41954</v>
      </c>
      <c r="E49">
        <v>27.58</v>
      </c>
      <c r="F49" t="s">
        <v>36</v>
      </c>
      <c r="G49">
        <v>0</v>
      </c>
      <c r="H49">
        <v>7.4929004315009599E+22</v>
      </c>
      <c r="I49" t="s">
        <v>598</v>
      </c>
      <c r="J49">
        <v>5964</v>
      </c>
      <c r="K49">
        <v>1</v>
      </c>
      <c r="L49">
        <v>27.58</v>
      </c>
      <c r="M49" t="s">
        <v>34</v>
      </c>
      <c r="N49" t="s">
        <v>599</v>
      </c>
      <c r="O49" t="s">
        <v>38</v>
      </c>
      <c r="Q49" s="12" t="str">
        <f t="shared" si="1"/>
        <v>8951</v>
      </c>
      <c r="R49" s="4" t="str">
        <f>LOOKUP(Q49,[1]Sheet2!$D$2:$D$199,[1]Sheet2!$B$2:$B$199)</f>
        <v>Phipps</v>
      </c>
      <c r="S49" s="5">
        <f t="shared" si="6"/>
        <v>27.58</v>
      </c>
      <c r="T49" s="18">
        <v>0.2</v>
      </c>
      <c r="U49" s="6">
        <f t="shared" si="7"/>
        <v>22.98</v>
      </c>
      <c r="V49" s="6">
        <f t="shared" si="8"/>
        <v>4.5999999999999979</v>
      </c>
      <c r="W49" s="19" t="str">
        <f t="shared" si="9"/>
        <v>WWW.UK.INSIGHT.COM</v>
      </c>
      <c r="X49" s="20" t="s">
        <v>50</v>
      </c>
      <c r="Y49" s="20" t="s">
        <v>88</v>
      </c>
      <c r="Z49" s="20" t="s">
        <v>89</v>
      </c>
      <c r="AA49" s="20" t="s">
        <v>600</v>
      </c>
      <c r="AB49" s="21"/>
      <c r="AC49" s="22">
        <f t="shared" si="0"/>
        <v>22.98</v>
      </c>
    </row>
    <row r="50" spans="1:29" x14ac:dyDescent="0.25">
      <c r="A50" s="2">
        <v>41941</v>
      </c>
      <c r="B50" s="1" t="s">
        <v>117</v>
      </c>
      <c r="C50" s="2">
        <v>41953</v>
      </c>
      <c r="D50" s="2">
        <v>41955</v>
      </c>
      <c r="E50">
        <v>-160.75</v>
      </c>
      <c r="F50" t="s">
        <v>584</v>
      </c>
      <c r="G50">
        <v>0</v>
      </c>
      <c r="H50">
        <v>7.4085324316544002E+22</v>
      </c>
      <c r="I50" t="s">
        <v>473</v>
      </c>
      <c r="J50">
        <v>3811</v>
      </c>
      <c r="L50">
        <v>-160.75</v>
      </c>
      <c r="M50" t="s">
        <v>34</v>
      </c>
      <c r="N50" t="s">
        <v>45</v>
      </c>
      <c r="O50" t="s">
        <v>38</v>
      </c>
      <c r="Q50" s="12" t="str">
        <f t="shared" si="1"/>
        <v>8951</v>
      </c>
      <c r="R50" s="4" t="str">
        <f>LOOKUP(Q50,[1]Sheet2!$D$2:$D$199,[1]Sheet2!$B$2:$B$199)</f>
        <v>Phipps</v>
      </c>
      <c r="S50" s="5">
        <f t="shared" si="6"/>
        <v>-160.75</v>
      </c>
      <c r="T50" s="18">
        <v>0.2</v>
      </c>
      <c r="U50" s="6">
        <f t="shared" si="7"/>
        <v>-133.96</v>
      </c>
      <c r="V50" s="6">
        <f t="shared" si="8"/>
        <v>-26.789999999999992</v>
      </c>
      <c r="W50" s="19" t="str">
        <f t="shared" si="9"/>
        <v>PREMIER INN44036025</v>
      </c>
      <c r="X50" s="20" t="s">
        <v>68</v>
      </c>
      <c r="Y50" s="20" t="s">
        <v>69</v>
      </c>
      <c r="Z50" s="20" t="s">
        <v>78</v>
      </c>
      <c r="AA50" s="20" t="s">
        <v>82</v>
      </c>
      <c r="AB50" s="21"/>
      <c r="AC50" s="22">
        <f t="shared" si="0"/>
        <v>-133.96</v>
      </c>
    </row>
    <row r="51" spans="1:29" x14ac:dyDescent="0.25">
      <c r="A51" s="2">
        <v>41941</v>
      </c>
      <c r="B51" s="1" t="s">
        <v>117</v>
      </c>
      <c r="C51" s="2">
        <v>41954</v>
      </c>
      <c r="D51" s="2">
        <v>41956</v>
      </c>
      <c r="E51">
        <v>170.66</v>
      </c>
      <c r="F51" t="s">
        <v>36</v>
      </c>
      <c r="G51">
        <v>0</v>
      </c>
      <c r="H51">
        <v>7.4678584317089996E+22</v>
      </c>
      <c r="I51" t="s">
        <v>119</v>
      </c>
      <c r="J51">
        <v>5722</v>
      </c>
      <c r="K51">
        <v>1</v>
      </c>
      <c r="L51">
        <v>170.66</v>
      </c>
      <c r="M51" t="s">
        <v>34</v>
      </c>
      <c r="N51" t="s">
        <v>601</v>
      </c>
      <c r="O51" t="s">
        <v>38</v>
      </c>
      <c r="Q51" s="12" t="str">
        <f t="shared" si="1"/>
        <v>8951</v>
      </c>
      <c r="R51" s="4" t="str">
        <f>LOOKUP(Q51,[1]Sheet2!$D$2:$D$199,[1]Sheet2!$B$2:$B$199)</f>
        <v>Phipps</v>
      </c>
      <c r="S51" s="5">
        <v>113.67</v>
      </c>
      <c r="T51" s="18">
        <v>0.2</v>
      </c>
      <c r="U51" s="6">
        <v>94.72</v>
      </c>
      <c r="V51" s="6">
        <f t="shared" si="8"/>
        <v>18.950000000000003</v>
      </c>
      <c r="W51" s="19" t="str">
        <f t="shared" si="9"/>
        <v>EBUYER (UK) LTD</v>
      </c>
      <c r="X51" s="20" t="s">
        <v>50</v>
      </c>
      <c r="Y51" s="20" t="s">
        <v>88</v>
      </c>
      <c r="Z51" s="20" t="s">
        <v>89</v>
      </c>
      <c r="AA51" s="20" t="s">
        <v>90</v>
      </c>
      <c r="AB51" s="21"/>
      <c r="AC51" s="22">
        <f t="shared" si="0"/>
        <v>94.72</v>
      </c>
    </row>
    <row r="52" spans="1:29" x14ac:dyDescent="0.25">
      <c r="A52" s="2">
        <v>41941</v>
      </c>
      <c r="B52" s="1" t="s">
        <v>117</v>
      </c>
      <c r="C52" s="2">
        <v>41954</v>
      </c>
      <c r="D52" s="2">
        <v>41956</v>
      </c>
      <c r="F52" t="s">
        <v>36</v>
      </c>
      <c r="G52">
        <v>0</v>
      </c>
      <c r="H52">
        <v>7.4678584317089996E+22</v>
      </c>
      <c r="I52" t="s">
        <v>119</v>
      </c>
      <c r="J52">
        <v>5722</v>
      </c>
      <c r="K52">
        <v>1</v>
      </c>
      <c r="M52" t="s">
        <v>34</v>
      </c>
      <c r="N52" t="s">
        <v>601</v>
      </c>
      <c r="O52" t="s">
        <v>38</v>
      </c>
      <c r="Q52" s="12" t="str">
        <f t="shared" si="1"/>
        <v>8951</v>
      </c>
      <c r="R52" s="4" t="str">
        <f>LOOKUP(Q52,[1]Sheet2!$D$2:$D$199,[1]Sheet2!$B$2:$B$199)</f>
        <v>Phipps</v>
      </c>
      <c r="S52" s="5">
        <v>56.99</v>
      </c>
      <c r="T52" s="18">
        <v>0.2</v>
      </c>
      <c r="U52" s="6">
        <f t="shared" si="7"/>
        <v>47.49</v>
      </c>
      <c r="V52" s="6">
        <f t="shared" si="8"/>
        <v>9.5</v>
      </c>
      <c r="W52" s="19" t="str">
        <f t="shared" si="9"/>
        <v>EBUYER (UK) LTD</v>
      </c>
      <c r="X52" s="20" t="s">
        <v>461</v>
      </c>
      <c r="Y52" s="20" t="s">
        <v>462</v>
      </c>
      <c r="Z52" s="20" t="s">
        <v>602</v>
      </c>
      <c r="AA52" s="20" t="s">
        <v>463</v>
      </c>
      <c r="AB52" s="21"/>
      <c r="AC52" s="22">
        <f t="shared" si="0"/>
        <v>47.49</v>
      </c>
    </row>
    <row r="53" spans="1:29" x14ac:dyDescent="0.25">
      <c r="A53" s="2">
        <v>41941</v>
      </c>
      <c r="B53" s="1" t="s">
        <v>117</v>
      </c>
      <c r="C53" s="2">
        <v>41955</v>
      </c>
      <c r="D53" s="2">
        <v>41956</v>
      </c>
      <c r="E53">
        <v>13.71</v>
      </c>
      <c r="F53" t="s">
        <v>36</v>
      </c>
      <c r="G53" t="s">
        <v>603</v>
      </c>
      <c r="H53">
        <v>7.4313224316000001E+22</v>
      </c>
      <c r="I53" t="s">
        <v>75</v>
      </c>
      <c r="J53">
        <v>5969</v>
      </c>
      <c r="K53">
        <v>1</v>
      </c>
      <c r="L53">
        <v>13.71</v>
      </c>
      <c r="M53" t="s">
        <v>34</v>
      </c>
      <c r="N53" t="s">
        <v>76</v>
      </c>
      <c r="O53" t="s">
        <v>77</v>
      </c>
      <c r="Q53" s="12" t="str">
        <f t="shared" si="1"/>
        <v>8951</v>
      </c>
      <c r="R53" s="4" t="str">
        <f>LOOKUP(Q53,[1]Sheet2!$D$2:$D$199,[1]Sheet2!$B$2:$B$199)</f>
        <v>Phipps</v>
      </c>
      <c r="S53" s="5">
        <f t="shared" si="6"/>
        <v>13.71</v>
      </c>
      <c r="T53" s="18">
        <v>0.2</v>
      </c>
      <c r="U53" s="6">
        <f t="shared" si="7"/>
        <v>11.43</v>
      </c>
      <c r="V53" s="6">
        <f t="shared" si="8"/>
        <v>2.2800000000000011</v>
      </c>
      <c r="W53" s="19" t="str">
        <f t="shared" si="9"/>
        <v>Amazon EU</v>
      </c>
      <c r="X53" s="20" t="s">
        <v>50</v>
      </c>
      <c r="Y53" s="20" t="s">
        <v>88</v>
      </c>
      <c r="Z53" s="20" t="s">
        <v>89</v>
      </c>
      <c r="AA53" s="20" t="s">
        <v>90</v>
      </c>
      <c r="AB53" s="21"/>
      <c r="AC53" s="22">
        <f t="shared" si="0"/>
        <v>11.43</v>
      </c>
    </row>
    <row r="54" spans="1:29" x14ac:dyDescent="0.25">
      <c r="A54" s="2">
        <v>41941</v>
      </c>
      <c r="B54" s="1" t="s">
        <v>117</v>
      </c>
      <c r="C54" s="2">
        <v>41956</v>
      </c>
      <c r="D54" s="2">
        <v>41960</v>
      </c>
      <c r="E54">
        <v>34</v>
      </c>
      <c r="F54" t="s">
        <v>36</v>
      </c>
      <c r="G54">
        <v>0</v>
      </c>
      <c r="H54">
        <v>7.4929004318004903E+22</v>
      </c>
      <c r="I54" t="s">
        <v>164</v>
      </c>
      <c r="J54">
        <v>5065</v>
      </c>
      <c r="K54">
        <v>1</v>
      </c>
      <c r="L54">
        <v>34</v>
      </c>
      <c r="M54" t="s">
        <v>34</v>
      </c>
      <c r="N54" t="s">
        <v>165</v>
      </c>
      <c r="O54" t="s">
        <v>38</v>
      </c>
      <c r="Q54" s="12" t="str">
        <f t="shared" si="1"/>
        <v>8951</v>
      </c>
      <c r="R54" s="4" t="str">
        <f>LOOKUP(Q54,[1]Sheet2!$D$2:$D$199,[1]Sheet2!$B$2:$B$199)</f>
        <v>Phipps</v>
      </c>
      <c r="S54" s="5">
        <f t="shared" si="6"/>
        <v>34</v>
      </c>
      <c r="T54" s="18">
        <v>0.2</v>
      </c>
      <c r="U54" s="6">
        <f t="shared" si="7"/>
        <v>28.33</v>
      </c>
      <c r="V54" s="6">
        <f t="shared" si="8"/>
        <v>5.6700000000000017</v>
      </c>
      <c r="W54" s="19" t="str">
        <f t="shared" si="9"/>
        <v>RS COMPONENTS</v>
      </c>
      <c r="X54" s="20" t="s">
        <v>50</v>
      </c>
      <c r="Y54" s="20" t="s">
        <v>88</v>
      </c>
      <c r="Z54" s="20" t="s">
        <v>89</v>
      </c>
      <c r="AA54" s="20" t="s">
        <v>90</v>
      </c>
      <c r="AB54" s="21"/>
      <c r="AC54" s="22">
        <f t="shared" si="0"/>
        <v>28.33</v>
      </c>
    </row>
    <row r="55" spans="1:29" x14ac:dyDescent="0.25">
      <c r="A55" s="2">
        <v>41941</v>
      </c>
      <c r="B55" s="1" t="s">
        <v>117</v>
      </c>
      <c r="C55" s="2">
        <v>41956</v>
      </c>
      <c r="D55" s="2">
        <v>41960</v>
      </c>
      <c r="E55">
        <v>9.99</v>
      </c>
      <c r="F55" t="s">
        <v>36</v>
      </c>
      <c r="G55">
        <v>0</v>
      </c>
      <c r="H55">
        <v>7.49987643184453E+22</v>
      </c>
      <c r="I55" t="s">
        <v>604</v>
      </c>
      <c r="J55">
        <v>5251</v>
      </c>
      <c r="K55">
        <v>1</v>
      </c>
      <c r="L55">
        <v>9.99</v>
      </c>
      <c r="M55" t="s">
        <v>34</v>
      </c>
      <c r="N55">
        <v>35314369001</v>
      </c>
      <c r="O55" t="s">
        <v>77</v>
      </c>
      <c r="Q55" s="12" t="str">
        <f t="shared" si="1"/>
        <v>8951</v>
      </c>
      <c r="R55" s="4" t="str">
        <f>LOOKUP(Q55,[1]Sheet2!$D$2:$D$199,[1]Sheet2!$B$2:$B$199)</f>
        <v>Phipps</v>
      </c>
      <c r="S55" s="5">
        <f t="shared" si="6"/>
        <v>9.99</v>
      </c>
      <c r="T55" s="18" t="s">
        <v>43</v>
      </c>
      <c r="U55" s="6">
        <f t="shared" si="7"/>
        <v>9.99</v>
      </c>
      <c r="V55" s="6">
        <f t="shared" si="8"/>
        <v>0</v>
      </c>
      <c r="W55" s="19" t="str">
        <f t="shared" si="9"/>
        <v>PAYPAL *JUSTINPOWER</v>
      </c>
      <c r="X55" s="20" t="s">
        <v>50</v>
      </c>
      <c r="Y55" s="20" t="s">
        <v>88</v>
      </c>
      <c r="Z55" s="20" t="s">
        <v>89</v>
      </c>
      <c r="AA55" s="20" t="s">
        <v>90</v>
      </c>
      <c r="AB55" s="21"/>
      <c r="AC55" s="22">
        <f t="shared" si="0"/>
        <v>9.99</v>
      </c>
    </row>
    <row r="56" spans="1:29" x14ac:dyDescent="0.25">
      <c r="A56" s="2">
        <v>41941</v>
      </c>
      <c r="B56" s="1" t="s">
        <v>117</v>
      </c>
      <c r="C56" s="2">
        <v>41963</v>
      </c>
      <c r="D56" s="2">
        <v>41964</v>
      </c>
      <c r="E56">
        <v>87.68</v>
      </c>
      <c r="F56" t="s">
        <v>36</v>
      </c>
      <c r="G56">
        <v>0</v>
      </c>
      <c r="H56">
        <v>7.491677432505E+22</v>
      </c>
      <c r="I56" t="s">
        <v>357</v>
      </c>
      <c r="J56">
        <v>5021</v>
      </c>
      <c r="K56">
        <v>1</v>
      </c>
      <c r="L56">
        <v>87.68</v>
      </c>
      <c r="M56" t="s">
        <v>34</v>
      </c>
      <c r="N56" t="s">
        <v>577</v>
      </c>
      <c r="O56" t="s">
        <v>38</v>
      </c>
      <c r="Q56" s="12" t="str">
        <f t="shared" si="1"/>
        <v>8951</v>
      </c>
      <c r="R56" s="4" t="str">
        <f>LOOKUP(Q56,[1]Sheet2!$D$2:$D$199,[1]Sheet2!$B$2:$B$199)</f>
        <v>Phipps</v>
      </c>
      <c r="S56" s="5">
        <f t="shared" si="6"/>
        <v>87.68</v>
      </c>
      <c r="T56" s="18">
        <v>0.2</v>
      </c>
      <c r="U56" s="6">
        <f t="shared" si="7"/>
        <v>73.069999999999993</v>
      </c>
      <c r="V56" s="6">
        <f t="shared" si="8"/>
        <v>14.610000000000014</v>
      </c>
      <c r="W56" s="19" t="str">
        <f t="shared" si="9"/>
        <v>WWW.POSTURITE.CO.UK</v>
      </c>
      <c r="X56" s="20" t="s">
        <v>50</v>
      </c>
      <c r="Y56" s="20" t="s">
        <v>88</v>
      </c>
      <c r="Z56" s="20" t="s">
        <v>89</v>
      </c>
      <c r="AA56" s="20" t="s">
        <v>600</v>
      </c>
      <c r="AB56" s="21"/>
      <c r="AC56" s="22">
        <f t="shared" si="0"/>
        <v>73.069999999999993</v>
      </c>
    </row>
    <row r="57" spans="1:29" x14ac:dyDescent="0.25">
      <c r="A57" s="2">
        <v>41941</v>
      </c>
      <c r="B57" s="1" t="s">
        <v>117</v>
      </c>
      <c r="C57" s="2">
        <v>41963</v>
      </c>
      <c r="D57" s="2">
        <v>41964</v>
      </c>
      <c r="E57">
        <v>495</v>
      </c>
      <c r="F57" t="s">
        <v>36</v>
      </c>
      <c r="G57">
        <v>0</v>
      </c>
      <c r="H57">
        <v>7.4745104325050097E+22</v>
      </c>
      <c r="I57" t="s">
        <v>605</v>
      </c>
      <c r="J57">
        <v>8220</v>
      </c>
      <c r="K57">
        <v>1</v>
      </c>
      <c r="L57">
        <v>495</v>
      </c>
      <c r="M57" t="s">
        <v>34</v>
      </c>
      <c r="N57" t="s">
        <v>577</v>
      </c>
      <c r="O57" t="s">
        <v>38</v>
      </c>
      <c r="Q57" s="12" t="str">
        <f t="shared" si="1"/>
        <v>8951</v>
      </c>
      <c r="R57" s="4" t="str">
        <f>LOOKUP(Q57,[1]Sheet2!$D$2:$D$199,[1]Sheet2!$B$2:$B$199)</f>
        <v>Phipps</v>
      </c>
      <c r="S57" s="5">
        <f t="shared" si="6"/>
        <v>495</v>
      </c>
      <c r="T57" s="18" t="s">
        <v>43</v>
      </c>
      <c r="U57" s="6">
        <f t="shared" si="7"/>
        <v>495</v>
      </c>
      <c r="V57" s="6">
        <f t="shared" si="8"/>
        <v>0</v>
      </c>
      <c r="W57" s="19" t="str">
        <f t="shared" si="9"/>
        <v>WWW.CAREER-FINDERUK.CO</v>
      </c>
      <c r="X57" s="20" t="s">
        <v>50</v>
      </c>
      <c r="Y57" s="20" t="s">
        <v>88</v>
      </c>
      <c r="Z57" s="20" t="s">
        <v>89</v>
      </c>
      <c r="AA57" s="20" t="s">
        <v>606</v>
      </c>
      <c r="AB57" s="21"/>
      <c r="AC57" s="22">
        <f t="shared" si="0"/>
        <v>495</v>
      </c>
    </row>
    <row r="58" spans="1:29" x14ac:dyDescent="0.25">
      <c r="A58" s="2">
        <v>41941</v>
      </c>
      <c r="B58" s="1" t="s">
        <v>117</v>
      </c>
      <c r="C58" s="2">
        <v>41963</v>
      </c>
      <c r="D58" s="2">
        <v>41964</v>
      </c>
      <c r="E58">
        <v>46.96</v>
      </c>
      <c r="F58" t="s">
        <v>36</v>
      </c>
      <c r="G58" t="s">
        <v>607</v>
      </c>
      <c r="H58">
        <v>7.4313224324000501E+22</v>
      </c>
      <c r="I58" t="s">
        <v>108</v>
      </c>
      <c r="J58">
        <v>5942</v>
      </c>
      <c r="K58">
        <v>1</v>
      </c>
      <c r="L58">
        <v>46.96</v>
      </c>
      <c r="M58" t="s">
        <v>34</v>
      </c>
      <c r="N58" t="s">
        <v>76</v>
      </c>
      <c r="O58" t="s">
        <v>77</v>
      </c>
      <c r="Q58" s="12" t="str">
        <f t="shared" si="1"/>
        <v>8951</v>
      </c>
      <c r="R58" s="4" t="str">
        <f>LOOKUP(Q58,[1]Sheet2!$D$2:$D$199,[1]Sheet2!$B$2:$B$199)</f>
        <v>Phipps</v>
      </c>
      <c r="S58" s="5">
        <f t="shared" si="6"/>
        <v>46.96</v>
      </c>
      <c r="T58" s="18">
        <v>0.2</v>
      </c>
      <c r="U58" s="6">
        <f t="shared" si="7"/>
        <v>39.130000000000003</v>
      </c>
      <c r="V58" s="6">
        <f t="shared" si="8"/>
        <v>7.8299999999999983</v>
      </c>
      <c r="W58" s="19" t="str">
        <f t="shared" si="9"/>
        <v>Amazon *Mktplce EU-UK</v>
      </c>
      <c r="X58" s="20" t="s">
        <v>50</v>
      </c>
      <c r="Y58" s="20" t="s">
        <v>88</v>
      </c>
      <c r="Z58" s="20" t="s">
        <v>89</v>
      </c>
      <c r="AA58" s="20" t="s">
        <v>600</v>
      </c>
      <c r="AB58" s="21"/>
      <c r="AC58" s="22">
        <f t="shared" si="0"/>
        <v>39.130000000000003</v>
      </c>
    </row>
    <row r="59" spans="1:29" x14ac:dyDescent="0.25">
      <c r="A59" s="2">
        <v>41941</v>
      </c>
      <c r="B59" s="1" t="s">
        <v>117</v>
      </c>
      <c r="C59" s="2">
        <v>41963</v>
      </c>
      <c r="D59" s="2">
        <v>41964</v>
      </c>
      <c r="E59">
        <v>30.54</v>
      </c>
      <c r="F59" t="s">
        <v>36</v>
      </c>
      <c r="G59" t="s">
        <v>608</v>
      </c>
      <c r="H59">
        <v>7.4313224324000602E+22</v>
      </c>
      <c r="I59" t="s">
        <v>108</v>
      </c>
      <c r="J59">
        <v>5942</v>
      </c>
      <c r="K59">
        <v>1</v>
      </c>
      <c r="L59">
        <v>30.54</v>
      </c>
      <c r="M59" t="s">
        <v>34</v>
      </c>
      <c r="N59" t="s">
        <v>76</v>
      </c>
      <c r="O59" t="s">
        <v>77</v>
      </c>
      <c r="Q59" s="12" t="str">
        <f t="shared" si="1"/>
        <v>8951</v>
      </c>
      <c r="R59" s="4" t="str">
        <f>LOOKUP(Q59,[1]Sheet2!$D$2:$D$199,[1]Sheet2!$B$2:$B$199)</f>
        <v>Phipps</v>
      </c>
      <c r="S59" s="5">
        <f t="shared" si="6"/>
        <v>30.54</v>
      </c>
      <c r="T59" s="18" t="s">
        <v>43</v>
      </c>
      <c r="U59" s="6">
        <f t="shared" si="7"/>
        <v>30.54</v>
      </c>
      <c r="V59" s="6">
        <f t="shared" si="8"/>
        <v>0</v>
      </c>
      <c r="W59" s="19" t="str">
        <f t="shared" si="9"/>
        <v>Amazon *Mktplce EU-UK</v>
      </c>
      <c r="X59" s="20" t="s">
        <v>50</v>
      </c>
      <c r="Y59" s="20" t="s">
        <v>88</v>
      </c>
      <c r="Z59" s="20" t="s">
        <v>89</v>
      </c>
      <c r="AA59" s="20" t="s">
        <v>600</v>
      </c>
      <c r="AB59" s="21"/>
      <c r="AC59" s="22">
        <f t="shared" si="0"/>
        <v>30.54</v>
      </c>
    </row>
    <row r="60" spans="1:29" x14ac:dyDescent="0.25">
      <c r="A60" s="2">
        <v>41941</v>
      </c>
      <c r="B60" s="1" t="s">
        <v>117</v>
      </c>
      <c r="C60" s="2">
        <v>41969</v>
      </c>
      <c r="D60" s="2">
        <v>41970</v>
      </c>
      <c r="E60">
        <v>182.45</v>
      </c>
      <c r="F60" t="s">
        <v>36</v>
      </c>
      <c r="G60" t="s">
        <v>609</v>
      </c>
      <c r="H60">
        <v>7.4313224330000596E+22</v>
      </c>
      <c r="I60" t="s">
        <v>121</v>
      </c>
      <c r="J60">
        <v>5045</v>
      </c>
      <c r="K60">
        <v>1</v>
      </c>
      <c r="L60">
        <v>182.45</v>
      </c>
      <c r="M60" t="s">
        <v>34</v>
      </c>
      <c r="N60" t="s">
        <v>610</v>
      </c>
      <c r="O60" t="s">
        <v>38</v>
      </c>
      <c r="Q60" s="12" t="str">
        <f t="shared" si="1"/>
        <v>8951</v>
      </c>
      <c r="R60" s="4" t="str">
        <f>LOOKUP(Q60,[1]Sheet2!$D$2:$D$199,[1]Sheet2!$B$2:$B$199)</f>
        <v>Phipps</v>
      </c>
      <c r="S60" s="5">
        <f t="shared" si="6"/>
        <v>182.45</v>
      </c>
      <c r="T60" s="18">
        <v>0.2</v>
      </c>
      <c r="U60" s="6">
        <f t="shared" si="7"/>
        <v>152.04</v>
      </c>
      <c r="V60" s="6">
        <f t="shared" si="8"/>
        <v>30.409999999999997</v>
      </c>
      <c r="W60" s="19" t="str">
        <f t="shared" si="9"/>
        <v>CRUCIAL.COM</v>
      </c>
      <c r="X60" s="20" t="s">
        <v>50</v>
      </c>
      <c r="Y60" s="20" t="s">
        <v>88</v>
      </c>
      <c r="Z60" s="20" t="s">
        <v>89</v>
      </c>
      <c r="AA60" s="20" t="s">
        <v>120</v>
      </c>
      <c r="AB60" s="21"/>
      <c r="AC60" s="22">
        <f t="shared" si="0"/>
        <v>152.04</v>
      </c>
    </row>
    <row r="61" spans="1:29" x14ac:dyDescent="0.25">
      <c r="A61" s="2">
        <v>41941</v>
      </c>
      <c r="B61" s="1" t="s">
        <v>117</v>
      </c>
      <c r="C61" s="2">
        <v>41970</v>
      </c>
      <c r="D61" s="2">
        <v>41971</v>
      </c>
      <c r="E61">
        <v>414</v>
      </c>
      <c r="F61" t="s">
        <v>36</v>
      </c>
      <c r="G61">
        <v>0</v>
      </c>
      <c r="H61">
        <v>7.4085324332465002E+22</v>
      </c>
      <c r="I61" t="s">
        <v>477</v>
      </c>
      <c r="J61">
        <v>4812</v>
      </c>
      <c r="K61">
        <v>1</v>
      </c>
      <c r="L61">
        <v>414</v>
      </c>
      <c r="M61" t="s">
        <v>34</v>
      </c>
      <c r="N61" t="s">
        <v>478</v>
      </c>
      <c r="O61" t="s">
        <v>38</v>
      </c>
      <c r="Q61" s="12" t="str">
        <f t="shared" si="1"/>
        <v>8951</v>
      </c>
      <c r="R61" s="4" t="str">
        <f>LOOKUP(Q61,[1]Sheet2!$D$2:$D$199,[1]Sheet2!$B$2:$B$199)</f>
        <v>Phipps</v>
      </c>
      <c r="S61" s="5">
        <f t="shared" si="6"/>
        <v>414</v>
      </c>
      <c r="T61" s="18">
        <v>0.2</v>
      </c>
      <c r="U61" s="6">
        <f t="shared" si="7"/>
        <v>345</v>
      </c>
      <c r="V61" s="6">
        <f t="shared" si="8"/>
        <v>69</v>
      </c>
      <c r="W61" s="19" t="str">
        <f t="shared" si="9"/>
        <v>MEDIA &amp; COMMUNICATIONS L</v>
      </c>
      <c r="X61" s="20" t="s">
        <v>111</v>
      </c>
      <c r="Y61" s="20" t="s">
        <v>50</v>
      </c>
      <c r="Z61" s="20" t="s">
        <v>89</v>
      </c>
      <c r="AA61" s="20" t="s">
        <v>611</v>
      </c>
      <c r="AB61" s="21"/>
      <c r="AC61" s="22">
        <f t="shared" si="0"/>
        <v>345</v>
      </c>
    </row>
    <row r="62" spans="1:29" x14ac:dyDescent="0.25">
      <c r="A62" s="2">
        <v>41941</v>
      </c>
      <c r="B62" s="1" t="s">
        <v>123</v>
      </c>
      <c r="C62" s="2">
        <v>41948</v>
      </c>
      <c r="D62" s="2">
        <v>41949</v>
      </c>
      <c r="E62">
        <v>130</v>
      </c>
      <c r="F62" t="s">
        <v>36</v>
      </c>
      <c r="G62">
        <v>0</v>
      </c>
      <c r="H62">
        <v>7.4085324310529001E+22</v>
      </c>
      <c r="I62" t="s">
        <v>612</v>
      </c>
      <c r="J62">
        <v>8999</v>
      </c>
      <c r="K62">
        <v>1</v>
      </c>
      <c r="L62">
        <v>130</v>
      </c>
      <c r="M62" t="s">
        <v>34</v>
      </c>
      <c r="N62" t="s">
        <v>613</v>
      </c>
      <c r="O62" t="s">
        <v>38</v>
      </c>
      <c r="Q62" s="12" t="str">
        <f t="shared" si="1"/>
        <v>1565</v>
      </c>
      <c r="R62" s="4" t="str">
        <f>LOOKUP(Q62,[1]Sheet2!$D$2:$D$199,[1]Sheet2!$B$2:$B$199)</f>
        <v>Cotter</v>
      </c>
      <c r="S62" s="5">
        <f t="shared" si="6"/>
        <v>130</v>
      </c>
      <c r="T62" s="18" t="s">
        <v>43</v>
      </c>
      <c r="U62" s="6">
        <f t="shared" si="7"/>
        <v>130</v>
      </c>
      <c r="V62" s="6">
        <f t="shared" si="8"/>
        <v>0</v>
      </c>
      <c r="W62" s="19" t="str">
        <f t="shared" si="9"/>
        <v>CIPD MEMBERSHIP RENEWA</v>
      </c>
      <c r="X62" s="20" t="s">
        <v>68</v>
      </c>
      <c r="Y62" s="20" t="s">
        <v>69</v>
      </c>
      <c r="Z62" s="20" t="s">
        <v>78</v>
      </c>
      <c r="AA62" s="20" t="s">
        <v>614</v>
      </c>
      <c r="AB62" s="21"/>
      <c r="AC62" s="22">
        <f t="shared" si="0"/>
        <v>130</v>
      </c>
    </row>
    <row r="63" spans="1:29" x14ac:dyDescent="0.25">
      <c r="A63" s="2">
        <v>41941</v>
      </c>
      <c r="B63" s="1" t="s">
        <v>123</v>
      </c>
      <c r="C63" s="2">
        <v>41969</v>
      </c>
      <c r="D63" s="2">
        <v>41970</v>
      </c>
      <c r="E63">
        <v>7.98</v>
      </c>
      <c r="F63" t="s">
        <v>36</v>
      </c>
      <c r="G63" t="s">
        <v>615</v>
      </c>
      <c r="H63">
        <v>7.4313224330000403E+22</v>
      </c>
      <c r="I63" t="s">
        <v>108</v>
      </c>
      <c r="J63">
        <v>5942</v>
      </c>
      <c r="K63">
        <v>1</v>
      </c>
      <c r="L63">
        <v>7.98</v>
      </c>
      <c r="M63" t="s">
        <v>34</v>
      </c>
      <c r="N63" t="s">
        <v>76</v>
      </c>
      <c r="O63" t="s">
        <v>77</v>
      </c>
      <c r="Q63" s="12" t="str">
        <f t="shared" si="1"/>
        <v>1565</v>
      </c>
      <c r="R63" s="4" t="str">
        <f>LOOKUP(Q63,[1]Sheet2!$D$2:$D$199,[1]Sheet2!$B$2:$B$199)</f>
        <v>Cotter</v>
      </c>
      <c r="S63" s="5">
        <f t="shared" si="6"/>
        <v>7.98</v>
      </c>
      <c r="T63" s="18" t="s">
        <v>43</v>
      </c>
      <c r="U63" s="6">
        <f t="shared" si="7"/>
        <v>7.98</v>
      </c>
      <c r="V63" s="6">
        <f t="shared" si="8"/>
        <v>0</v>
      </c>
      <c r="W63" s="19" t="str">
        <f t="shared" si="9"/>
        <v>Amazon *Mktplce EU-UK</v>
      </c>
      <c r="X63" s="20" t="s">
        <v>39</v>
      </c>
      <c r="Y63" s="20" t="s">
        <v>40</v>
      </c>
      <c r="Z63" s="20" t="s">
        <v>89</v>
      </c>
      <c r="AA63" s="20" t="s">
        <v>616</v>
      </c>
      <c r="AB63" s="21"/>
      <c r="AC63" s="22">
        <f t="shared" si="0"/>
        <v>7.98</v>
      </c>
    </row>
    <row r="64" spans="1:29" x14ac:dyDescent="0.25">
      <c r="A64" s="2">
        <v>41941</v>
      </c>
      <c r="B64" s="1" t="s">
        <v>123</v>
      </c>
      <c r="C64" s="2">
        <v>41969</v>
      </c>
      <c r="D64" s="2">
        <v>41970</v>
      </c>
      <c r="E64">
        <v>51</v>
      </c>
      <c r="F64" t="s">
        <v>36</v>
      </c>
      <c r="G64" t="s">
        <v>617</v>
      </c>
      <c r="H64">
        <v>7.4313224330000403E+22</v>
      </c>
      <c r="I64" t="s">
        <v>108</v>
      </c>
      <c r="J64">
        <v>5942</v>
      </c>
      <c r="K64">
        <v>1</v>
      </c>
      <c r="L64">
        <v>51</v>
      </c>
      <c r="M64" t="s">
        <v>34</v>
      </c>
      <c r="N64" t="s">
        <v>76</v>
      </c>
      <c r="O64" t="s">
        <v>77</v>
      </c>
      <c r="Q64" s="12" t="str">
        <f t="shared" si="1"/>
        <v>1565</v>
      </c>
      <c r="R64" s="4" t="str">
        <f>LOOKUP(Q64,[1]Sheet2!$D$2:$D$199,[1]Sheet2!$B$2:$B$199)</f>
        <v>Cotter</v>
      </c>
      <c r="S64" s="5">
        <f t="shared" si="6"/>
        <v>51</v>
      </c>
      <c r="T64" s="18" t="s">
        <v>43</v>
      </c>
      <c r="U64" s="6">
        <f t="shared" si="7"/>
        <v>51</v>
      </c>
      <c r="V64" s="6">
        <f t="shared" si="8"/>
        <v>0</v>
      </c>
      <c r="W64" s="19" t="str">
        <f t="shared" si="9"/>
        <v>Amazon *Mktplce EU-UK</v>
      </c>
      <c r="X64" s="20" t="s">
        <v>39</v>
      </c>
      <c r="Y64" s="20" t="s">
        <v>40</v>
      </c>
      <c r="Z64" s="20" t="s">
        <v>89</v>
      </c>
      <c r="AA64" s="20" t="s">
        <v>616</v>
      </c>
      <c r="AB64" s="21"/>
      <c r="AC64" s="22">
        <f t="shared" si="0"/>
        <v>51</v>
      </c>
    </row>
    <row r="65" spans="1:29" x14ac:dyDescent="0.25">
      <c r="A65" s="2">
        <v>41941</v>
      </c>
      <c r="B65" s="1" t="s">
        <v>123</v>
      </c>
      <c r="C65" s="2">
        <v>41970</v>
      </c>
      <c r="D65" s="2">
        <v>41971</v>
      </c>
      <c r="E65">
        <v>130</v>
      </c>
      <c r="F65" t="s">
        <v>36</v>
      </c>
      <c r="G65">
        <v>0</v>
      </c>
      <c r="H65">
        <v>7.4745094331999996E+22</v>
      </c>
      <c r="I65" t="s">
        <v>618</v>
      </c>
      <c r="J65">
        <v>9399</v>
      </c>
      <c r="K65">
        <v>1</v>
      </c>
      <c r="L65">
        <v>130</v>
      </c>
      <c r="M65" t="s">
        <v>34</v>
      </c>
      <c r="N65" t="s">
        <v>619</v>
      </c>
      <c r="O65" t="s">
        <v>38</v>
      </c>
      <c r="Q65" s="12" t="str">
        <f t="shared" si="1"/>
        <v>1565</v>
      </c>
      <c r="R65" s="4" t="str">
        <f>LOOKUP(Q65,[1]Sheet2!$D$2:$D$199,[1]Sheet2!$B$2:$B$199)</f>
        <v>Cotter</v>
      </c>
      <c r="S65" s="5">
        <f t="shared" si="6"/>
        <v>130</v>
      </c>
      <c r="T65" s="18" t="s">
        <v>43</v>
      </c>
      <c r="U65" s="6">
        <f t="shared" si="7"/>
        <v>130</v>
      </c>
      <c r="V65" s="6">
        <f t="shared" si="8"/>
        <v>0</v>
      </c>
      <c r="W65" s="19" t="str">
        <f t="shared" si="9"/>
        <v>LAMBETH PCN PAYMENTS</v>
      </c>
      <c r="X65" s="20" t="s">
        <v>111</v>
      </c>
      <c r="Y65" s="20" t="s">
        <v>40</v>
      </c>
      <c r="Z65" s="20" t="s">
        <v>620</v>
      </c>
      <c r="AA65" s="20" t="s">
        <v>147</v>
      </c>
      <c r="AB65" s="21"/>
      <c r="AC65" s="22">
        <f t="shared" si="0"/>
        <v>130</v>
      </c>
    </row>
    <row r="66" spans="1:29" x14ac:dyDescent="0.25">
      <c r="A66" s="2">
        <v>41941</v>
      </c>
      <c r="B66" s="1" t="s">
        <v>621</v>
      </c>
      <c r="C66" s="2">
        <v>41943</v>
      </c>
      <c r="D66" s="2">
        <v>41946</v>
      </c>
      <c r="E66">
        <v>459.36</v>
      </c>
      <c r="F66" t="s">
        <v>36</v>
      </c>
      <c r="G66">
        <v>0</v>
      </c>
      <c r="H66">
        <v>7.4830504304174101E+22</v>
      </c>
      <c r="I66" t="s">
        <v>622</v>
      </c>
      <c r="J66">
        <v>5999</v>
      </c>
      <c r="K66">
        <v>1</v>
      </c>
      <c r="L66">
        <v>459.36</v>
      </c>
      <c r="M66" t="s">
        <v>34</v>
      </c>
      <c r="N66">
        <v>1179292104</v>
      </c>
      <c r="O66" t="s">
        <v>38</v>
      </c>
      <c r="Q66" s="12" t="str">
        <f t="shared" si="1"/>
        <v>9725</v>
      </c>
      <c r="R66" s="4" t="str">
        <f>LOOKUP(Q66,[1]Sheet2!$D$2:$D$199,[1]Sheet2!$B$2:$B$199)</f>
        <v>Hatcher</v>
      </c>
      <c r="S66" s="5">
        <f t="shared" si="6"/>
        <v>459.36</v>
      </c>
      <c r="T66" s="18">
        <v>0.2</v>
      </c>
      <c r="U66" s="6">
        <f t="shared" si="7"/>
        <v>382.8</v>
      </c>
      <c r="V66" s="6">
        <f t="shared" si="8"/>
        <v>76.56</v>
      </c>
      <c r="W66" s="19" t="str">
        <f t="shared" si="9"/>
        <v>WWW.SAFEOPTIONS.CO.UK</v>
      </c>
      <c r="X66" s="20" t="s">
        <v>50</v>
      </c>
      <c r="Y66" s="20" t="s">
        <v>51</v>
      </c>
      <c r="Z66" s="20" t="s">
        <v>128</v>
      </c>
      <c r="AA66" s="20" t="s">
        <v>142</v>
      </c>
      <c r="AB66" s="21"/>
      <c r="AC66" s="22">
        <f t="shared" si="0"/>
        <v>382.8</v>
      </c>
    </row>
    <row r="67" spans="1:29" x14ac:dyDescent="0.25">
      <c r="A67" s="2">
        <v>41941</v>
      </c>
      <c r="B67" s="1" t="s">
        <v>621</v>
      </c>
      <c r="C67" s="2">
        <v>41943</v>
      </c>
      <c r="D67" s="2">
        <v>41946</v>
      </c>
      <c r="E67">
        <v>64.19</v>
      </c>
      <c r="F67" t="s">
        <v>36</v>
      </c>
      <c r="G67" t="s">
        <v>623</v>
      </c>
      <c r="H67">
        <v>7.4313224304000399E+22</v>
      </c>
      <c r="I67" t="s">
        <v>75</v>
      </c>
      <c r="J67">
        <v>5969</v>
      </c>
      <c r="K67">
        <v>1</v>
      </c>
      <c r="L67">
        <v>64.19</v>
      </c>
      <c r="M67" t="s">
        <v>34</v>
      </c>
      <c r="N67" t="s">
        <v>76</v>
      </c>
      <c r="O67" t="s">
        <v>77</v>
      </c>
      <c r="Q67" s="12" t="str">
        <f t="shared" si="1"/>
        <v>9725</v>
      </c>
      <c r="R67" s="4" t="str">
        <f>LOOKUP(Q67,[1]Sheet2!$D$2:$D$199,[1]Sheet2!$B$2:$B$199)</f>
        <v>Hatcher</v>
      </c>
      <c r="S67" s="5">
        <f t="shared" si="6"/>
        <v>64.19</v>
      </c>
      <c r="T67" s="18">
        <v>0.2</v>
      </c>
      <c r="U67" s="6">
        <f t="shared" si="7"/>
        <v>53.49</v>
      </c>
      <c r="V67" s="6">
        <f t="shared" si="8"/>
        <v>10.699999999999996</v>
      </c>
      <c r="W67" s="19" t="str">
        <f t="shared" si="9"/>
        <v>Amazon EU</v>
      </c>
      <c r="X67" s="20" t="s">
        <v>50</v>
      </c>
      <c r="Y67" s="20" t="s">
        <v>51</v>
      </c>
      <c r="Z67" s="20" t="s">
        <v>128</v>
      </c>
      <c r="AA67" s="20" t="s">
        <v>142</v>
      </c>
      <c r="AB67" s="21"/>
      <c r="AC67" s="22">
        <f t="shared" si="0"/>
        <v>53.49</v>
      </c>
    </row>
    <row r="68" spans="1:29" x14ac:dyDescent="0.25">
      <c r="A68" s="2">
        <v>41941</v>
      </c>
      <c r="B68" s="1" t="s">
        <v>621</v>
      </c>
      <c r="C68" s="2">
        <v>41947</v>
      </c>
      <c r="D68" s="2">
        <v>41948</v>
      </c>
      <c r="E68">
        <v>53.95</v>
      </c>
      <c r="F68" t="s">
        <v>36</v>
      </c>
      <c r="G68" t="s">
        <v>624</v>
      </c>
      <c r="H68">
        <v>7.4313224308000196E+22</v>
      </c>
      <c r="I68" t="s">
        <v>108</v>
      </c>
      <c r="J68">
        <v>5942</v>
      </c>
      <c r="K68">
        <v>1</v>
      </c>
      <c r="L68">
        <v>53.95</v>
      </c>
      <c r="M68" t="s">
        <v>34</v>
      </c>
      <c r="N68" t="s">
        <v>76</v>
      </c>
      <c r="O68" t="s">
        <v>77</v>
      </c>
      <c r="Q68" s="12" t="str">
        <f t="shared" si="1"/>
        <v>9725</v>
      </c>
      <c r="R68" s="4" t="str">
        <f>LOOKUP(Q68,[1]Sheet2!$D$2:$D$199,[1]Sheet2!$B$2:$B$199)</f>
        <v>Hatcher</v>
      </c>
      <c r="S68" s="5">
        <f t="shared" si="6"/>
        <v>53.95</v>
      </c>
      <c r="T68" s="18">
        <v>0.2</v>
      </c>
      <c r="U68" s="6">
        <f t="shared" si="7"/>
        <v>44.96</v>
      </c>
      <c r="V68" s="6">
        <f t="shared" si="8"/>
        <v>8.990000000000002</v>
      </c>
      <c r="W68" s="19" t="str">
        <f t="shared" si="9"/>
        <v>Amazon *Mktplce EU-UK</v>
      </c>
      <c r="X68" s="20" t="s">
        <v>50</v>
      </c>
      <c r="Y68" s="20" t="s">
        <v>51</v>
      </c>
      <c r="Z68" s="20" t="s">
        <v>128</v>
      </c>
      <c r="AA68" s="20" t="s">
        <v>625</v>
      </c>
      <c r="AB68" s="21"/>
      <c r="AC68" s="22">
        <f t="shared" ref="AC68:AC131" si="10">U68</f>
        <v>44.96</v>
      </c>
    </row>
    <row r="69" spans="1:29" x14ac:dyDescent="0.25">
      <c r="A69" s="2">
        <v>41941</v>
      </c>
      <c r="B69" s="1" t="s">
        <v>621</v>
      </c>
      <c r="C69" s="2">
        <v>41950</v>
      </c>
      <c r="D69" s="2">
        <v>41953</v>
      </c>
      <c r="E69">
        <v>147.49</v>
      </c>
      <c r="F69" t="s">
        <v>36</v>
      </c>
      <c r="G69">
        <v>0</v>
      </c>
      <c r="H69">
        <v>7.4830504311004097E+22</v>
      </c>
      <c r="I69" t="s">
        <v>626</v>
      </c>
      <c r="J69">
        <v>5712</v>
      </c>
      <c r="K69">
        <v>1</v>
      </c>
      <c r="L69">
        <v>147.49</v>
      </c>
      <c r="M69" t="s">
        <v>34</v>
      </c>
      <c r="N69" t="s">
        <v>627</v>
      </c>
      <c r="O69" t="s">
        <v>38</v>
      </c>
      <c r="Q69" s="12" t="str">
        <f t="shared" si="1"/>
        <v>9725</v>
      </c>
      <c r="R69" s="4" t="str">
        <f>LOOKUP(Q69,[1]Sheet2!$D$2:$D$199,[1]Sheet2!$B$2:$B$199)</f>
        <v>Hatcher</v>
      </c>
      <c r="S69" s="5">
        <f t="shared" si="6"/>
        <v>147.49</v>
      </c>
      <c r="T69" s="18">
        <v>0.2</v>
      </c>
      <c r="U69" s="6">
        <f t="shared" si="7"/>
        <v>122.91</v>
      </c>
      <c r="V69" s="6">
        <f t="shared" si="8"/>
        <v>24.580000000000013</v>
      </c>
      <c r="W69" s="19" t="str">
        <f t="shared" si="9"/>
        <v>RUTH LEE LTD</v>
      </c>
      <c r="X69" s="20" t="s">
        <v>461</v>
      </c>
      <c r="Y69" s="20" t="s">
        <v>462</v>
      </c>
      <c r="Z69" s="20" t="s">
        <v>628</v>
      </c>
      <c r="AA69" s="20" t="s">
        <v>559</v>
      </c>
      <c r="AB69" s="21"/>
      <c r="AC69" s="22">
        <f t="shared" si="10"/>
        <v>122.91</v>
      </c>
    </row>
    <row r="70" spans="1:29" x14ac:dyDescent="0.25">
      <c r="A70" s="2">
        <v>41941</v>
      </c>
      <c r="B70" s="1" t="s">
        <v>621</v>
      </c>
      <c r="C70" s="2">
        <v>41961</v>
      </c>
      <c r="D70" s="2">
        <v>41962</v>
      </c>
      <c r="E70">
        <v>5.43</v>
      </c>
      <c r="F70" t="s">
        <v>36</v>
      </c>
      <c r="G70" t="s">
        <v>629</v>
      </c>
      <c r="H70">
        <v>7.4313224322000599E+22</v>
      </c>
      <c r="I70" t="s">
        <v>75</v>
      </c>
      <c r="J70">
        <v>5969</v>
      </c>
      <c r="K70">
        <v>1</v>
      </c>
      <c r="L70">
        <v>5.43</v>
      </c>
      <c r="M70" t="s">
        <v>34</v>
      </c>
      <c r="N70" t="s">
        <v>76</v>
      </c>
      <c r="O70" t="s">
        <v>77</v>
      </c>
      <c r="Q70" s="12" t="str">
        <f t="shared" si="1"/>
        <v>9725</v>
      </c>
      <c r="R70" s="4" t="str">
        <f>LOOKUP(Q70,[1]Sheet2!$D$2:$D$199,[1]Sheet2!$B$2:$B$199)</f>
        <v>Hatcher</v>
      </c>
      <c r="S70" s="5">
        <f t="shared" si="6"/>
        <v>5.43</v>
      </c>
      <c r="T70" s="18">
        <v>0.2</v>
      </c>
      <c r="U70" s="6">
        <f t="shared" si="7"/>
        <v>4.53</v>
      </c>
      <c r="V70" s="6">
        <f t="shared" si="8"/>
        <v>0.89999999999999947</v>
      </c>
      <c r="W70" s="19" t="str">
        <f t="shared" si="9"/>
        <v>Amazon EU</v>
      </c>
      <c r="X70" s="20" t="s">
        <v>50</v>
      </c>
      <c r="Y70" s="20" t="s">
        <v>51</v>
      </c>
      <c r="Z70" s="20" t="s">
        <v>128</v>
      </c>
      <c r="AA70" s="20" t="s">
        <v>142</v>
      </c>
      <c r="AB70" s="21"/>
      <c r="AC70" s="22">
        <f t="shared" si="10"/>
        <v>4.53</v>
      </c>
    </row>
    <row r="71" spans="1:29" x14ac:dyDescent="0.25">
      <c r="A71" s="2">
        <v>41941</v>
      </c>
      <c r="B71" s="1" t="s">
        <v>621</v>
      </c>
      <c r="C71" s="2">
        <v>41961</v>
      </c>
      <c r="D71" s="2">
        <v>41962</v>
      </c>
      <c r="E71">
        <v>16.3</v>
      </c>
      <c r="F71" t="s">
        <v>36</v>
      </c>
      <c r="G71" t="s">
        <v>629</v>
      </c>
      <c r="H71">
        <v>7.4313224322000699E+22</v>
      </c>
      <c r="I71" t="s">
        <v>75</v>
      </c>
      <c r="J71">
        <v>5969</v>
      </c>
      <c r="K71">
        <v>1</v>
      </c>
      <c r="L71">
        <v>16.3</v>
      </c>
      <c r="M71" t="s">
        <v>34</v>
      </c>
      <c r="N71" t="s">
        <v>76</v>
      </c>
      <c r="O71" t="s">
        <v>77</v>
      </c>
      <c r="Q71" s="12" t="str">
        <f t="shared" ref="Q71:Q134" si="11">MID(B71,13,4)</f>
        <v>9725</v>
      </c>
      <c r="R71" s="4" t="str">
        <f>LOOKUP(Q71,[1]Sheet2!$D$2:$D$199,[1]Sheet2!$B$2:$B$199)</f>
        <v>Hatcher</v>
      </c>
      <c r="S71" s="5">
        <f t="shared" si="6"/>
        <v>16.3</v>
      </c>
      <c r="T71" s="18">
        <v>0.2</v>
      </c>
      <c r="U71" s="6">
        <v>13.6</v>
      </c>
      <c r="V71" s="6">
        <f t="shared" si="8"/>
        <v>2.7000000000000011</v>
      </c>
      <c r="W71" s="19" t="str">
        <f t="shared" si="9"/>
        <v>Amazon EU</v>
      </c>
      <c r="X71" s="20" t="s">
        <v>50</v>
      </c>
      <c r="Y71" s="20" t="s">
        <v>51</v>
      </c>
      <c r="Z71" s="20" t="s">
        <v>128</v>
      </c>
      <c r="AA71" s="20" t="s">
        <v>142</v>
      </c>
      <c r="AB71" s="21"/>
      <c r="AC71" s="22">
        <f t="shared" si="10"/>
        <v>13.6</v>
      </c>
    </row>
    <row r="72" spans="1:29" x14ac:dyDescent="0.25">
      <c r="A72" s="2">
        <v>41941</v>
      </c>
      <c r="B72" s="1" t="s">
        <v>621</v>
      </c>
      <c r="C72" s="2">
        <v>41962</v>
      </c>
      <c r="D72" s="2">
        <v>41963</v>
      </c>
      <c r="E72">
        <v>5.81</v>
      </c>
      <c r="F72" t="s">
        <v>36</v>
      </c>
      <c r="G72" t="s">
        <v>630</v>
      </c>
      <c r="H72">
        <v>7.4313224323000001E+22</v>
      </c>
      <c r="I72" t="s">
        <v>108</v>
      </c>
      <c r="J72">
        <v>5942</v>
      </c>
      <c r="K72">
        <v>1</v>
      </c>
      <c r="L72">
        <v>5.81</v>
      </c>
      <c r="M72" t="s">
        <v>34</v>
      </c>
      <c r="N72" t="s">
        <v>76</v>
      </c>
      <c r="O72" t="s">
        <v>77</v>
      </c>
      <c r="Q72" s="12" t="str">
        <f t="shared" si="11"/>
        <v>9725</v>
      </c>
      <c r="R72" s="4" t="str">
        <f>LOOKUP(Q72,[1]Sheet2!$D$2:$D$199,[1]Sheet2!$B$2:$B$199)</f>
        <v>Hatcher</v>
      </c>
      <c r="S72" s="5">
        <f t="shared" si="6"/>
        <v>5.81</v>
      </c>
      <c r="T72" s="18">
        <v>0.2</v>
      </c>
      <c r="U72" s="6">
        <f t="shared" si="7"/>
        <v>4.84</v>
      </c>
      <c r="V72" s="6">
        <f t="shared" si="8"/>
        <v>0.96999999999999975</v>
      </c>
      <c r="W72" s="19" t="str">
        <f t="shared" si="9"/>
        <v>Amazon *Mktplce EU-UK</v>
      </c>
      <c r="X72" s="20" t="s">
        <v>50</v>
      </c>
      <c r="Y72" s="20" t="s">
        <v>51</v>
      </c>
      <c r="Z72" s="20" t="s">
        <v>128</v>
      </c>
      <c r="AA72" s="20" t="s">
        <v>142</v>
      </c>
      <c r="AB72" s="21"/>
      <c r="AC72" s="22">
        <f t="shared" si="10"/>
        <v>4.84</v>
      </c>
    </row>
    <row r="73" spans="1:29" x14ac:dyDescent="0.25">
      <c r="A73" s="2">
        <v>41941</v>
      </c>
      <c r="B73" s="1" t="s">
        <v>621</v>
      </c>
      <c r="C73" s="2">
        <v>41962</v>
      </c>
      <c r="D73" s="2">
        <v>41963</v>
      </c>
      <c r="E73">
        <v>12.98</v>
      </c>
      <c r="F73" t="s">
        <v>36</v>
      </c>
      <c r="G73" t="s">
        <v>631</v>
      </c>
      <c r="H73">
        <v>7.4313224323000101E+22</v>
      </c>
      <c r="I73" t="s">
        <v>108</v>
      </c>
      <c r="J73">
        <v>5942</v>
      </c>
      <c r="K73">
        <v>1</v>
      </c>
      <c r="L73">
        <v>12.98</v>
      </c>
      <c r="M73" t="s">
        <v>34</v>
      </c>
      <c r="N73" t="s">
        <v>76</v>
      </c>
      <c r="O73" t="s">
        <v>77</v>
      </c>
      <c r="Q73" s="12" t="str">
        <f t="shared" si="11"/>
        <v>9725</v>
      </c>
      <c r="R73" s="4" t="str">
        <f>LOOKUP(Q73,[1]Sheet2!$D$2:$D$199,[1]Sheet2!$B$2:$B$199)</f>
        <v>Hatcher</v>
      </c>
      <c r="S73" s="5">
        <f t="shared" si="6"/>
        <v>12.98</v>
      </c>
      <c r="T73" s="18">
        <v>0.2</v>
      </c>
      <c r="U73" s="6">
        <f t="shared" si="7"/>
        <v>10.82</v>
      </c>
      <c r="V73" s="6">
        <f t="shared" si="8"/>
        <v>2.16</v>
      </c>
      <c r="W73" s="19" t="str">
        <f t="shared" si="9"/>
        <v>Amazon *Mktplce EU-UK</v>
      </c>
      <c r="X73" s="20" t="s">
        <v>50</v>
      </c>
      <c r="Y73" s="20" t="s">
        <v>51</v>
      </c>
      <c r="Z73" s="20" t="s">
        <v>128</v>
      </c>
      <c r="AA73" s="20" t="s">
        <v>142</v>
      </c>
      <c r="AB73" s="21"/>
      <c r="AC73" s="22">
        <f t="shared" si="10"/>
        <v>10.82</v>
      </c>
    </row>
    <row r="74" spans="1:29" x14ac:dyDescent="0.25">
      <c r="A74" s="2">
        <v>41941</v>
      </c>
      <c r="B74" s="1" t="s">
        <v>632</v>
      </c>
      <c r="C74" s="2">
        <v>41968</v>
      </c>
      <c r="D74" s="2">
        <v>41969</v>
      </c>
      <c r="E74">
        <v>78</v>
      </c>
      <c r="F74" t="s">
        <v>36</v>
      </c>
      <c r="G74">
        <v>0</v>
      </c>
      <c r="H74">
        <v>7.4745104330079999E+22</v>
      </c>
      <c r="I74" t="s">
        <v>633</v>
      </c>
      <c r="J74">
        <v>9399</v>
      </c>
      <c r="K74">
        <v>1</v>
      </c>
      <c r="L74">
        <v>78</v>
      </c>
      <c r="M74" t="s">
        <v>34</v>
      </c>
      <c r="N74" t="s">
        <v>45</v>
      </c>
      <c r="O74" t="s">
        <v>38</v>
      </c>
      <c r="Q74" s="12" t="str">
        <f t="shared" si="11"/>
        <v>3214</v>
      </c>
      <c r="R74" s="4" t="str">
        <f>LOOKUP(Q74,[1]Sheet2!$D$2:$D$199,[1]Sheet2!$B$2:$B$199)</f>
        <v>Waller</v>
      </c>
      <c r="S74" s="5">
        <f t="shared" si="6"/>
        <v>78</v>
      </c>
      <c r="T74" s="18" t="s">
        <v>43</v>
      </c>
      <c r="U74" s="6">
        <f t="shared" si="7"/>
        <v>78</v>
      </c>
      <c r="V74" s="6">
        <f t="shared" si="8"/>
        <v>0</v>
      </c>
      <c r="W74" s="19" t="str">
        <f t="shared" si="9"/>
        <v>CAPITA BUS SVS-MOTO</v>
      </c>
      <c r="X74" s="20" t="s">
        <v>68</v>
      </c>
      <c r="Y74" s="20" t="s">
        <v>69</v>
      </c>
      <c r="Z74" s="20" t="s">
        <v>78</v>
      </c>
      <c r="AA74" s="20" t="s">
        <v>82</v>
      </c>
      <c r="AB74" s="21"/>
      <c r="AC74" s="22">
        <f t="shared" si="10"/>
        <v>78</v>
      </c>
    </row>
    <row r="75" spans="1:29" x14ac:dyDescent="0.25">
      <c r="A75" s="2">
        <v>41941</v>
      </c>
      <c r="B75" s="1" t="s">
        <v>634</v>
      </c>
      <c r="C75" s="2">
        <v>41947</v>
      </c>
      <c r="D75" s="2">
        <v>41948</v>
      </c>
      <c r="E75">
        <v>204</v>
      </c>
      <c r="F75" t="s">
        <v>36</v>
      </c>
      <c r="G75">
        <v>0</v>
      </c>
      <c r="H75">
        <v>7.4830504308004096E+22</v>
      </c>
      <c r="I75" t="s">
        <v>635</v>
      </c>
      <c r="J75">
        <v>7394</v>
      </c>
      <c r="K75">
        <v>1</v>
      </c>
      <c r="L75">
        <v>204</v>
      </c>
      <c r="M75" t="s">
        <v>34</v>
      </c>
      <c r="N75" t="s">
        <v>101</v>
      </c>
      <c r="O75" t="s">
        <v>38</v>
      </c>
      <c r="Q75" s="12" t="str">
        <f t="shared" si="11"/>
        <v>9996</v>
      </c>
      <c r="R75" s="4" t="str">
        <f>LOOKUP(Q75,[1]Sheet2!$D$2:$D$199,[1]Sheet2!$B$2:$B$199)</f>
        <v>Stanley</v>
      </c>
      <c r="S75" s="5">
        <f t="shared" si="6"/>
        <v>204</v>
      </c>
      <c r="T75" s="18">
        <v>0.2</v>
      </c>
      <c r="U75" s="6">
        <f t="shared" si="7"/>
        <v>170</v>
      </c>
      <c r="V75" s="6">
        <f t="shared" si="8"/>
        <v>34</v>
      </c>
      <c r="W75" s="19" t="str">
        <f t="shared" si="9"/>
        <v>WAREHAM / PURBECK</v>
      </c>
      <c r="X75" s="20" t="s">
        <v>111</v>
      </c>
      <c r="Y75" s="20" t="s">
        <v>40</v>
      </c>
      <c r="Z75" s="20" t="s">
        <v>620</v>
      </c>
      <c r="AA75" s="20" t="s">
        <v>476</v>
      </c>
      <c r="AB75" s="21"/>
      <c r="AC75" s="22">
        <f t="shared" si="10"/>
        <v>170</v>
      </c>
    </row>
    <row r="76" spans="1:29" x14ac:dyDescent="0.25">
      <c r="A76" s="2">
        <v>41941</v>
      </c>
      <c r="B76" s="1" t="s">
        <v>482</v>
      </c>
      <c r="C76" s="2">
        <v>41962</v>
      </c>
      <c r="D76" s="2">
        <v>41963</v>
      </c>
      <c r="E76">
        <v>114.5</v>
      </c>
      <c r="F76" t="s">
        <v>36</v>
      </c>
      <c r="G76">
        <v>0</v>
      </c>
      <c r="H76">
        <v>7.4830504323161103E+22</v>
      </c>
      <c r="I76" t="s">
        <v>155</v>
      </c>
      <c r="J76">
        <v>4112</v>
      </c>
      <c r="K76">
        <v>1</v>
      </c>
      <c r="L76">
        <v>114.5</v>
      </c>
      <c r="M76" t="s">
        <v>34</v>
      </c>
      <c r="N76" t="s">
        <v>594</v>
      </c>
      <c r="O76" t="s">
        <v>38</v>
      </c>
      <c r="Q76" s="12" t="str">
        <f t="shared" si="11"/>
        <v>3102</v>
      </c>
      <c r="R76" s="4" t="str">
        <f>LOOKUP(Q76,[1]Sheet2!$D$2:$D$199,[1]Sheet2!$B$2:$B$199)</f>
        <v>Ansell</v>
      </c>
      <c r="S76" s="5">
        <f t="shared" si="6"/>
        <v>114.5</v>
      </c>
      <c r="T76" s="18" t="s">
        <v>43</v>
      </c>
      <c r="U76" s="6">
        <f t="shared" si="7"/>
        <v>114.5</v>
      </c>
      <c r="V76" s="6">
        <f t="shared" si="8"/>
        <v>0</v>
      </c>
      <c r="W76" s="19" t="str">
        <f t="shared" si="9"/>
        <v>TICKETOFFICESALE</v>
      </c>
      <c r="X76" s="20" t="s">
        <v>111</v>
      </c>
      <c r="Y76" s="20" t="s">
        <v>40</v>
      </c>
      <c r="Z76" s="20" t="s">
        <v>636</v>
      </c>
      <c r="AA76" s="20" t="s">
        <v>147</v>
      </c>
      <c r="AB76" s="21"/>
      <c r="AC76" s="22">
        <f t="shared" si="10"/>
        <v>114.5</v>
      </c>
    </row>
    <row r="77" spans="1:29" x14ac:dyDescent="0.25">
      <c r="A77" s="2">
        <v>41941</v>
      </c>
      <c r="B77" s="1" t="s">
        <v>484</v>
      </c>
      <c r="C77" s="2">
        <v>41947</v>
      </c>
      <c r="D77" s="2">
        <v>41948</v>
      </c>
      <c r="E77">
        <v>57.2</v>
      </c>
      <c r="F77" t="s">
        <v>36</v>
      </c>
      <c r="G77">
        <v>0</v>
      </c>
      <c r="H77">
        <v>7.4830504308161097E+22</v>
      </c>
      <c r="I77" t="s">
        <v>155</v>
      </c>
      <c r="J77">
        <v>4112</v>
      </c>
      <c r="K77">
        <v>1</v>
      </c>
      <c r="L77">
        <v>57.2</v>
      </c>
      <c r="M77" t="s">
        <v>34</v>
      </c>
      <c r="N77" t="s">
        <v>594</v>
      </c>
      <c r="O77" t="s">
        <v>38</v>
      </c>
      <c r="Q77" s="12" t="str">
        <f t="shared" si="11"/>
        <v>2624</v>
      </c>
      <c r="R77" s="4" t="str">
        <f>LOOKUP(Q77,[1]Sheet2!$D$2:$D$199,[1]Sheet2!$B$2:$B$199)</f>
        <v>Spring</v>
      </c>
      <c r="S77" s="5">
        <f t="shared" si="6"/>
        <v>57.2</v>
      </c>
      <c r="T77" s="18" t="s">
        <v>43</v>
      </c>
      <c r="U77" s="6">
        <f t="shared" si="7"/>
        <v>57.2</v>
      </c>
      <c r="V77" s="6">
        <f t="shared" si="8"/>
        <v>0</v>
      </c>
      <c r="W77" s="19" t="str">
        <f t="shared" si="9"/>
        <v>TICKETOFFICESALE</v>
      </c>
      <c r="X77" s="20" t="s">
        <v>111</v>
      </c>
      <c r="Y77" s="20" t="s">
        <v>40</v>
      </c>
      <c r="Z77" s="20" t="s">
        <v>475</v>
      </c>
      <c r="AA77" s="20" t="s">
        <v>147</v>
      </c>
      <c r="AB77" s="21"/>
      <c r="AC77" s="22">
        <f t="shared" si="10"/>
        <v>57.2</v>
      </c>
    </row>
    <row r="78" spans="1:29" x14ac:dyDescent="0.25">
      <c r="A78" s="2">
        <v>41941</v>
      </c>
      <c r="B78" s="1" t="s">
        <v>637</v>
      </c>
      <c r="C78" s="2">
        <v>41944</v>
      </c>
      <c r="D78" s="2">
        <v>41946</v>
      </c>
      <c r="E78">
        <v>27.23</v>
      </c>
      <c r="F78" t="s">
        <v>36</v>
      </c>
      <c r="G78">
        <v>0</v>
      </c>
      <c r="H78">
        <v>7.4929004306008103E+22</v>
      </c>
      <c r="I78" t="s">
        <v>638</v>
      </c>
      <c r="J78">
        <v>5411</v>
      </c>
      <c r="K78">
        <v>1</v>
      </c>
      <c r="L78">
        <v>27.23</v>
      </c>
      <c r="M78" t="s">
        <v>34</v>
      </c>
      <c r="N78" t="s">
        <v>639</v>
      </c>
      <c r="O78" t="s">
        <v>38</v>
      </c>
      <c r="Q78" s="12" t="str">
        <f t="shared" si="11"/>
        <v>8493</v>
      </c>
      <c r="R78" s="4" t="str">
        <f>LOOKUP(Q78,[1]Sheet2!$D$2:$D$199,[1]Sheet2!$B$2:$B$199)</f>
        <v>Minchella</v>
      </c>
      <c r="S78" s="5">
        <f t="shared" si="6"/>
        <v>27.23</v>
      </c>
      <c r="T78" s="18" t="s">
        <v>43</v>
      </c>
      <c r="U78" s="6">
        <f t="shared" si="7"/>
        <v>27.23</v>
      </c>
      <c r="V78" s="6">
        <f t="shared" si="8"/>
        <v>0</v>
      </c>
      <c r="W78" s="19" t="str">
        <f t="shared" si="9"/>
        <v>SAINSBURYS SUPERMA</v>
      </c>
      <c r="X78" s="20" t="s">
        <v>39</v>
      </c>
      <c r="Y78" s="20" t="s">
        <v>47</v>
      </c>
      <c r="Z78" s="20" t="s">
        <v>640</v>
      </c>
      <c r="AA78" s="20" t="s">
        <v>42</v>
      </c>
      <c r="AB78" s="21"/>
      <c r="AC78" s="22">
        <f t="shared" si="10"/>
        <v>27.23</v>
      </c>
    </row>
    <row r="79" spans="1:29" x14ac:dyDescent="0.25">
      <c r="A79" s="2">
        <v>41941</v>
      </c>
      <c r="B79" s="1" t="s">
        <v>637</v>
      </c>
      <c r="C79" s="2">
        <v>41945</v>
      </c>
      <c r="D79" s="2">
        <v>41946</v>
      </c>
      <c r="E79">
        <v>21.52</v>
      </c>
      <c r="F79" t="s">
        <v>36</v>
      </c>
      <c r="G79">
        <v>0</v>
      </c>
      <c r="H79">
        <v>7.4463654306893001E+22</v>
      </c>
      <c r="I79" t="s">
        <v>641</v>
      </c>
      <c r="J79">
        <v>5541</v>
      </c>
      <c r="K79">
        <v>1</v>
      </c>
      <c r="L79">
        <v>21.52</v>
      </c>
      <c r="M79" t="s">
        <v>34</v>
      </c>
      <c r="N79" t="s">
        <v>642</v>
      </c>
      <c r="O79" t="s">
        <v>38</v>
      </c>
      <c r="Q79" s="12" t="str">
        <f t="shared" si="11"/>
        <v>8493</v>
      </c>
      <c r="R79" s="4" t="str">
        <f>LOOKUP(Q79,[1]Sheet2!$D$2:$D$199,[1]Sheet2!$B$2:$B$199)</f>
        <v>Minchella</v>
      </c>
      <c r="S79" s="5">
        <f t="shared" si="6"/>
        <v>21.52</v>
      </c>
      <c r="T79" s="18">
        <v>0.2</v>
      </c>
      <c r="U79" s="6">
        <v>17.920000000000002</v>
      </c>
      <c r="V79" s="6">
        <f t="shared" si="8"/>
        <v>3.5999999999999979</v>
      </c>
      <c r="W79" s="19" t="str">
        <f t="shared" si="9"/>
        <v>ESSO DAMORY GARAGE</v>
      </c>
      <c r="X79" s="20" t="s">
        <v>39</v>
      </c>
      <c r="Y79" s="20" t="s">
        <v>47</v>
      </c>
      <c r="Z79" s="20" t="s">
        <v>640</v>
      </c>
      <c r="AA79" s="20" t="s">
        <v>42</v>
      </c>
      <c r="AB79" s="21"/>
      <c r="AC79" s="22">
        <f t="shared" si="10"/>
        <v>17.920000000000002</v>
      </c>
    </row>
    <row r="80" spans="1:29" x14ac:dyDescent="0.25">
      <c r="A80" s="2">
        <v>41941</v>
      </c>
      <c r="B80" s="1" t="s">
        <v>637</v>
      </c>
      <c r="C80" s="2">
        <v>41947</v>
      </c>
      <c r="D80" s="2">
        <v>41948</v>
      </c>
      <c r="E80">
        <v>31.25</v>
      </c>
      <c r="F80" t="s">
        <v>36</v>
      </c>
      <c r="G80">
        <v>0</v>
      </c>
      <c r="H80">
        <v>7.4929004309003003E+22</v>
      </c>
      <c r="I80" t="s">
        <v>643</v>
      </c>
      <c r="J80">
        <v>5411</v>
      </c>
      <c r="K80">
        <v>1</v>
      </c>
      <c r="L80">
        <v>31.25</v>
      </c>
      <c r="M80" t="s">
        <v>34</v>
      </c>
      <c r="N80" t="s">
        <v>644</v>
      </c>
      <c r="O80" t="s">
        <v>38</v>
      </c>
      <c r="Q80" s="12" t="str">
        <f t="shared" si="11"/>
        <v>8493</v>
      </c>
      <c r="R80" s="4" t="str">
        <f>LOOKUP(Q80,[1]Sheet2!$D$2:$D$199,[1]Sheet2!$B$2:$B$199)</f>
        <v>Minchella</v>
      </c>
      <c r="S80" s="5">
        <f t="shared" si="6"/>
        <v>31.25</v>
      </c>
      <c r="T80" s="18">
        <v>0.2</v>
      </c>
      <c r="U80" s="6">
        <v>30.14</v>
      </c>
      <c r="V80" s="6">
        <f t="shared" si="8"/>
        <v>1.1099999999999994</v>
      </c>
      <c r="W80" s="19" t="str">
        <f t="shared" si="9"/>
        <v>WAITROSE 105</v>
      </c>
      <c r="X80" s="20" t="s">
        <v>39</v>
      </c>
      <c r="Y80" s="20" t="s">
        <v>47</v>
      </c>
      <c r="Z80" s="20" t="s">
        <v>640</v>
      </c>
      <c r="AA80" s="20" t="s">
        <v>42</v>
      </c>
      <c r="AB80" s="21"/>
      <c r="AC80" s="22">
        <f t="shared" si="10"/>
        <v>30.14</v>
      </c>
    </row>
    <row r="81" spans="1:29" x14ac:dyDescent="0.25">
      <c r="A81" s="2">
        <v>41941</v>
      </c>
      <c r="B81" s="1" t="s">
        <v>645</v>
      </c>
      <c r="C81" s="2">
        <v>41956</v>
      </c>
      <c r="D81" s="2">
        <v>41957</v>
      </c>
      <c r="E81">
        <v>9.69</v>
      </c>
      <c r="F81" t="s">
        <v>36</v>
      </c>
      <c r="G81">
        <v>0</v>
      </c>
      <c r="H81">
        <v>7.4929004318004601E+22</v>
      </c>
      <c r="I81" t="s">
        <v>132</v>
      </c>
      <c r="J81">
        <v>5411</v>
      </c>
      <c r="K81">
        <v>1</v>
      </c>
      <c r="L81">
        <v>9.69</v>
      </c>
      <c r="M81" t="s">
        <v>34</v>
      </c>
      <c r="N81" t="s">
        <v>555</v>
      </c>
      <c r="O81" t="s">
        <v>38</v>
      </c>
      <c r="Q81" s="12" t="str">
        <f t="shared" si="11"/>
        <v>4912</v>
      </c>
      <c r="R81" s="4" t="str">
        <f>LOOKUP(Q81,[1]Sheet2!$D$2:$D$199,[1]Sheet2!$B$2:$B$199)</f>
        <v>Rogers</v>
      </c>
      <c r="S81" s="5">
        <f t="shared" si="6"/>
        <v>9.69</v>
      </c>
      <c r="T81" s="18" t="s">
        <v>43</v>
      </c>
      <c r="U81" s="6">
        <f t="shared" si="7"/>
        <v>9.69</v>
      </c>
      <c r="V81" s="6">
        <f t="shared" si="8"/>
        <v>0</v>
      </c>
      <c r="W81" s="19" t="str">
        <f t="shared" si="9"/>
        <v>WAITROSE</v>
      </c>
      <c r="X81" s="20" t="s">
        <v>111</v>
      </c>
      <c r="Y81" s="20" t="s">
        <v>171</v>
      </c>
      <c r="Z81" s="20" t="s">
        <v>499</v>
      </c>
      <c r="AA81" s="20" t="s">
        <v>500</v>
      </c>
      <c r="AB81" s="21"/>
      <c r="AC81" s="22">
        <f t="shared" si="10"/>
        <v>9.69</v>
      </c>
    </row>
    <row r="82" spans="1:29" x14ac:dyDescent="0.25">
      <c r="A82" s="2">
        <v>41941</v>
      </c>
      <c r="B82" s="1" t="s">
        <v>645</v>
      </c>
      <c r="C82" s="2">
        <v>41969</v>
      </c>
      <c r="D82" s="2">
        <v>41970</v>
      </c>
      <c r="E82">
        <v>3.9</v>
      </c>
      <c r="F82" t="s">
        <v>36</v>
      </c>
      <c r="G82">
        <v>0</v>
      </c>
      <c r="H82">
        <v>7.4830504330194204E+22</v>
      </c>
      <c r="I82" t="s">
        <v>340</v>
      </c>
      <c r="J82">
        <v>9402</v>
      </c>
      <c r="K82">
        <v>1</v>
      </c>
      <c r="L82">
        <v>3.9</v>
      </c>
      <c r="M82" t="s">
        <v>34</v>
      </c>
      <c r="N82" t="s">
        <v>54</v>
      </c>
      <c r="O82" t="s">
        <v>38</v>
      </c>
      <c r="Q82" s="12" t="str">
        <f t="shared" si="11"/>
        <v>4912</v>
      </c>
      <c r="R82" s="4" t="str">
        <f>LOOKUP(Q82,[1]Sheet2!$D$2:$D$199,[1]Sheet2!$B$2:$B$199)</f>
        <v>Rogers</v>
      </c>
      <c r="S82" s="5">
        <f t="shared" si="6"/>
        <v>3.9</v>
      </c>
      <c r="T82" s="18" t="s">
        <v>43</v>
      </c>
      <c r="U82" s="6">
        <f t="shared" si="7"/>
        <v>3.9</v>
      </c>
      <c r="V82" s="6">
        <f t="shared" si="8"/>
        <v>0</v>
      </c>
      <c r="W82" s="19" t="str">
        <f t="shared" si="9"/>
        <v>POST OFFICE COUNTER</v>
      </c>
      <c r="X82" s="20" t="s">
        <v>111</v>
      </c>
      <c r="Y82" s="20" t="s">
        <v>171</v>
      </c>
      <c r="Z82" s="20" t="s">
        <v>499</v>
      </c>
      <c r="AA82" s="20" t="s">
        <v>500</v>
      </c>
      <c r="AB82" s="21"/>
      <c r="AC82" s="22">
        <f t="shared" si="10"/>
        <v>3.9</v>
      </c>
    </row>
    <row r="83" spans="1:29" x14ac:dyDescent="0.25">
      <c r="A83" s="2">
        <v>41941</v>
      </c>
      <c r="B83" s="1" t="s">
        <v>131</v>
      </c>
      <c r="C83" s="2">
        <v>41945</v>
      </c>
      <c r="D83" s="2">
        <v>41946</v>
      </c>
      <c r="E83">
        <v>7.6</v>
      </c>
      <c r="F83" t="s">
        <v>36</v>
      </c>
      <c r="G83">
        <v>0</v>
      </c>
      <c r="H83">
        <v>7.4678584307010698E+22</v>
      </c>
      <c r="I83" t="s">
        <v>646</v>
      </c>
      <c r="J83">
        <v>5940</v>
      </c>
      <c r="K83">
        <v>1</v>
      </c>
      <c r="L83">
        <v>7.6</v>
      </c>
      <c r="M83" t="s">
        <v>34</v>
      </c>
      <c r="N83" t="s">
        <v>101</v>
      </c>
      <c r="O83" t="s">
        <v>38</v>
      </c>
      <c r="Q83" s="12" t="str">
        <f t="shared" si="11"/>
        <v>4920</v>
      </c>
      <c r="R83" s="4" t="str">
        <f>LOOKUP(Q83,[1]Sheet2!$D$2:$D$199,[1]Sheet2!$B$2:$B$199)</f>
        <v>Lockwood</v>
      </c>
      <c r="S83" s="5">
        <f t="shared" si="6"/>
        <v>7.6</v>
      </c>
      <c r="T83" s="18" t="s">
        <v>43</v>
      </c>
      <c r="U83" s="6">
        <f t="shared" si="7"/>
        <v>7.6</v>
      </c>
      <c r="V83" s="6">
        <f t="shared" si="8"/>
        <v>0</v>
      </c>
      <c r="W83" s="19" t="str">
        <f t="shared" si="9"/>
        <v>ROCKET &amp; RASCALS</v>
      </c>
      <c r="X83" s="20" t="s">
        <v>39</v>
      </c>
      <c r="Y83" s="20" t="s">
        <v>47</v>
      </c>
      <c r="Z83" s="20" t="s">
        <v>640</v>
      </c>
      <c r="AA83" s="20" t="s">
        <v>42</v>
      </c>
      <c r="AB83" s="21"/>
      <c r="AC83" s="22">
        <f t="shared" si="10"/>
        <v>7.6</v>
      </c>
    </row>
    <row r="84" spans="1:29" x14ac:dyDescent="0.25">
      <c r="A84" s="2">
        <v>41941</v>
      </c>
      <c r="B84" s="1" t="s">
        <v>131</v>
      </c>
      <c r="C84" s="2">
        <v>41946</v>
      </c>
      <c r="D84" s="2">
        <v>41947</v>
      </c>
      <c r="E84">
        <v>16.05</v>
      </c>
      <c r="F84" t="s">
        <v>36</v>
      </c>
      <c r="G84">
        <v>0</v>
      </c>
      <c r="H84">
        <v>7.4929004308001697E+22</v>
      </c>
      <c r="I84" t="s">
        <v>643</v>
      </c>
      <c r="J84">
        <v>5411</v>
      </c>
      <c r="K84">
        <v>1</v>
      </c>
      <c r="L84">
        <v>16.05</v>
      </c>
      <c r="M84" t="s">
        <v>34</v>
      </c>
      <c r="N84" t="s">
        <v>644</v>
      </c>
      <c r="O84" t="s">
        <v>38</v>
      </c>
      <c r="Q84" s="12" t="str">
        <f t="shared" si="11"/>
        <v>4920</v>
      </c>
      <c r="R84" s="4" t="str">
        <f>LOOKUP(Q84,[1]Sheet2!$D$2:$D$199,[1]Sheet2!$B$2:$B$199)</f>
        <v>Lockwood</v>
      </c>
      <c r="S84" s="5">
        <f t="shared" si="6"/>
        <v>16.05</v>
      </c>
      <c r="T84" s="18" t="s">
        <v>43</v>
      </c>
      <c r="U84" s="6">
        <f t="shared" si="7"/>
        <v>16.05</v>
      </c>
      <c r="V84" s="6">
        <f t="shared" si="8"/>
        <v>0</v>
      </c>
      <c r="W84" s="19" t="str">
        <f t="shared" si="9"/>
        <v>WAITROSE 105</v>
      </c>
      <c r="X84" s="20" t="s">
        <v>39</v>
      </c>
      <c r="Y84" s="20" t="s">
        <v>47</v>
      </c>
      <c r="Z84" s="20" t="s">
        <v>640</v>
      </c>
      <c r="AA84" s="20" t="s">
        <v>42</v>
      </c>
      <c r="AB84" s="21"/>
      <c r="AC84" s="22">
        <f t="shared" si="10"/>
        <v>16.05</v>
      </c>
    </row>
    <row r="85" spans="1:29" x14ac:dyDescent="0.25">
      <c r="A85" s="2">
        <v>41941</v>
      </c>
      <c r="B85" s="1" t="s">
        <v>131</v>
      </c>
      <c r="C85" s="2">
        <v>41946</v>
      </c>
      <c r="D85" s="2">
        <v>41947</v>
      </c>
      <c r="E85">
        <v>13.56</v>
      </c>
      <c r="F85" t="s">
        <v>36</v>
      </c>
      <c r="G85">
        <v>0</v>
      </c>
      <c r="H85">
        <v>7.4929004308006303E+22</v>
      </c>
      <c r="I85" t="s">
        <v>647</v>
      </c>
      <c r="J85">
        <v>5411</v>
      </c>
      <c r="K85">
        <v>1</v>
      </c>
      <c r="L85">
        <v>13.56</v>
      </c>
      <c r="M85" t="s">
        <v>34</v>
      </c>
      <c r="N85" t="s">
        <v>644</v>
      </c>
      <c r="O85" t="s">
        <v>38</v>
      </c>
      <c r="Q85" s="12" t="str">
        <f t="shared" si="11"/>
        <v>4920</v>
      </c>
      <c r="R85" s="4" t="str">
        <f>LOOKUP(Q85,[1]Sheet2!$D$2:$D$199,[1]Sheet2!$B$2:$B$199)</f>
        <v>Lockwood</v>
      </c>
      <c r="S85" s="5">
        <f t="shared" si="6"/>
        <v>13.56</v>
      </c>
      <c r="T85" s="18" t="s">
        <v>43</v>
      </c>
      <c r="U85" s="6">
        <f t="shared" si="7"/>
        <v>13.56</v>
      </c>
      <c r="V85" s="6">
        <f t="shared" si="8"/>
        <v>0</v>
      </c>
      <c r="W85" s="19" t="str">
        <f t="shared" si="9"/>
        <v>CO-OP GROUP 310533</v>
      </c>
      <c r="X85" s="20" t="s">
        <v>39</v>
      </c>
      <c r="Y85" s="20" t="s">
        <v>47</v>
      </c>
      <c r="Z85" s="20" t="s">
        <v>640</v>
      </c>
      <c r="AA85" s="20" t="s">
        <v>42</v>
      </c>
      <c r="AB85" s="21"/>
      <c r="AC85" s="22">
        <f t="shared" si="10"/>
        <v>13.56</v>
      </c>
    </row>
    <row r="86" spans="1:29" x14ac:dyDescent="0.25">
      <c r="A86" s="2">
        <v>41941</v>
      </c>
      <c r="B86" s="1" t="s">
        <v>131</v>
      </c>
      <c r="C86" s="2">
        <v>41946</v>
      </c>
      <c r="D86" s="2">
        <v>41947</v>
      </c>
      <c r="E86">
        <v>7.68</v>
      </c>
      <c r="F86" t="s">
        <v>36</v>
      </c>
      <c r="G86">
        <v>0</v>
      </c>
      <c r="H86">
        <v>7.49290043080009E+22</v>
      </c>
      <c r="I86" t="s">
        <v>648</v>
      </c>
      <c r="J86">
        <v>5541</v>
      </c>
      <c r="K86">
        <v>1</v>
      </c>
      <c r="L86">
        <v>7.68</v>
      </c>
      <c r="M86" t="s">
        <v>34</v>
      </c>
      <c r="N86" t="s">
        <v>649</v>
      </c>
      <c r="O86" t="s">
        <v>38</v>
      </c>
      <c r="Q86" s="12" t="str">
        <f t="shared" si="11"/>
        <v>4920</v>
      </c>
      <c r="R86" s="4" t="str">
        <f>LOOKUP(Q86,[1]Sheet2!$D$2:$D$199,[1]Sheet2!$B$2:$B$199)</f>
        <v>Lockwood</v>
      </c>
      <c r="S86" s="5">
        <f t="shared" si="6"/>
        <v>7.68</v>
      </c>
      <c r="T86" s="18">
        <v>0.2</v>
      </c>
      <c r="U86" s="6">
        <f t="shared" si="7"/>
        <v>6.4</v>
      </c>
      <c r="V86" s="6">
        <f t="shared" si="8"/>
        <v>1.2799999999999994</v>
      </c>
      <c r="W86" s="19" t="str">
        <f t="shared" si="9"/>
        <v>CO-OP GROUP PETROL</v>
      </c>
      <c r="X86" s="20" t="s">
        <v>39</v>
      </c>
      <c r="Y86" s="20" t="s">
        <v>47</v>
      </c>
      <c r="Z86" s="20" t="s">
        <v>640</v>
      </c>
      <c r="AA86" s="20" t="s">
        <v>42</v>
      </c>
      <c r="AB86" s="21"/>
      <c r="AC86" s="22">
        <f t="shared" si="10"/>
        <v>6.4</v>
      </c>
    </row>
    <row r="87" spans="1:29" x14ac:dyDescent="0.25">
      <c r="A87" s="2">
        <v>41941</v>
      </c>
      <c r="B87" s="1" t="s">
        <v>131</v>
      </c>
      <c r="C87" s="2">
        <v>41950</v>
      </c>
      <c r="D87" s="2">
        <v>41953</v>
      </c>
      <c r="E87">
        <v>31.98</v>
      </c>
      <c r="F87" t="s">
        <v>36</v>
      </c>
      <c r="G87">
        <v>0</v>
      </c>
      <c r="H87">
        <v>7.4255184313444104E+22</v>
      </c>
      <c r="I87" t="s">
        <v>312</v>
      </c>
      <c r="J87">
        <v>4511</v>
      </c>
      <c r="K87">
        <v>1</v>
      </c>
      <c r="L87">
        <v>31.98</v>
      </c>
      <c r="M87" t="s">
        <v>34</v>
      </c>
      <c r="N87" t="s">
        <v>422</v>
      </c>
      <c r="O87" t="s">
        <v>38</v>
      </c>
      <c r="Q87" s="12" t="str">
        <f t="shared" si="11"/>
        <v>4920</v>
      </c>
      <c r="R87" s="4" t="str">
        <f>LOOKUP(Q87,[1]Sheet2!$D$2:$D$199,[1]Sheet2!$B$2:$B$199)</f>
        <v>Lockwood</v>
      </c>
      <c r="S87" s="5">
        <f t="shared" si="6"/>
        <v>31.98</v>
      </c>
      <c r="T87" s="18" t="s">
        <v>43</v>
      </c>
      <c r="U87" s="6">
        <f t="shared" si="7"/>
        <v>31.98</v>
      </c>
      <c r="V87" s="6">
        <f t="shared" si="8"/>
        <v>0</v>
      </c>
      <c r="W87" s="19" t="str">
        <f t="shared" si="9"/>
        <v>WWW.FLYBE.COAWX87F</v>
      </c>
      <c r="X87" s="20" t="s">
        <v>111</v>
      </c>
      <c r="Y87" s="20" t="s">
        <v>112</v>
      </c>
      <c r="Z87" s="20" t="s">
        <v>650</v>
      </c>
      <c r="AA87" s="20" t="s">
        <v>147</v>
      </c>
      <c r="AB87" s="21"/>
      <c r="AC87" s="22">
        <f t="shared" si="10"/>
        <v>31.98</v>
      </c>
    </row>
    <row r="88" spans="1:29" x14ac:dyDescent="0.25">
      <c r="A88" s="2">
        <v>41941</v>
      </c>
      <c r="B88" s="1" t="s">
        <v>131</v>
      </c>
      <c r="C88" s="2">
        <v>41950</v>
      </c>
      <c r="D88" s="2">
        <v>41953</v>
      </c>
      <c r="E88">
        <v>38.1</v>
      </c>
      <c r="F88" t="s">
        <v>36</v>
      </c>
      <c r="G88">
        <v>0</v>
      </c>
      <c r="H88">
        <v>7.4255184313444104E+22</v>
      </c>
      <c r="I88" t="s">
        <v>651</v>
      </c>
      <c r="J88">
        <v>4511</v>
      </c>
      <c r="K88">
        <v>1</v>
      </c>
      <c r="L88">
        <v>38.1</v>
      </c>
      <c r="M88" t="s">
        <v>34</v>
      </c>
      <c r="N88" t="s">
        <v>422</v>
      </c>
      <c r="O88" t="s">
        <v>38</v>
      </c>
      <c r="Q88" s="12" t="str">
        <f t="shared" si="11"/>
        <v>4920</v>
      </c>
      <c r="R88" s="4" t="str">
        <f>LOOKUP(Q88,[1]Sheet2!$D$2:$D$199,[1]Sheet2!$B$2:$B$199)</f>
        <v>Lockwood</v>
      </c>
      <c r="S88" s="5">
        <f t="shared" si="6"/>
        <v>38.1</v>
      </c>
      <c r="T88" s="18">
        <v>0.2</v>
      </c>
      <c r="U88" s="6">
        <f t="shared" si="7"/>
        <v>31.75</v>
      </c>
      <c r="V88" s="6">
        <f t="shared" si="8"/>
        <v>6.3500000000000014</v>
      </c>
      <c r="W88" s="19" t="str">
        <f t="shared" si="9"/>
        <v>WWW.FLYBE.COM</v>
      </c>
      <c r="X88" s="20" t="s">
        <v>111</v>
      </c>
      <c r="Y88" s="20" t="s">
        <v>112</v>
      </c>
      <c r="Z88" s="20" t="s">
        <v>650</v>
      </c>
      <c r="AA88" s="20" t="s">
        <v>147</v>
      </c>
      <c r="AB88" s="21"/>
      <c r="AC88" s="22">
        <f t="shared" si="10"/>
        <v>31.75</v>
      </c>
    </row>
    <row r="89" spans="1:29" x14ac:dyDescent="0.25">
      <c r="A89" s="2">
        <v>41941</v>
      </c>
      <c r="B89" s="1" t="s">
        <v>131</v>
      </c>
      <c r="C89" s="2">
        <v>41953</v>
      </c>
      <c r="D89" s="2">
        <v>41954</v>
      </c>
      <c r="E89">
        <v>7.2</v>
      </c>
      <c r="F89" t="s">
        <v>36</v>
      </c>
      <c r="G89">
        <v>0</v>
      </c>
      <c r="H89">
        <v>7.4929004315003199E+22</v>
      </c>
      <c r="I89" t="s">
        <v>652</v>
      </c>
      <c r="J89">
        <v>5812</v>
      </c>
      <c r="K89">
        <v>1</v>
      </c>
      <c r="L89">
        <v>7.2</v>
      </c>
      <c r="M89" t="s">
        <v>34</v>
      </c>
      <c r="N89" t="s">
        <v>653</v>
      </c>
      <c r="O89" t="s">
        <v>38</v>
      </c>
      <c r="Q89" s="12" t="str">
        <f t="shared" si="11"/>
        <v>4920</v>
      </c>
      <c r="R89" s="4" t="str">
        <f>LOOKUP(Q89,[1]Sheet2!$D$2:$D$199,[1]Sheet2!$B$2:$B$199)</f>
        <v>Lockwood</v>
      </c>
      <c r="S89" s="5">
        <f t="shared" si="6"/>
        <v>7.2</v>
      </c>
      <c r="T89" s="18">
        <v>0.2</v>
      </c>
      <c r="U89" s="6">
        <v>6.38</v>
      </c>
      <c r="V89" s="6">
        <f t="shared" si="8"/>
        <v>0.82000000000000028</v>
      </c>
      <c r="W89" s="19" t="str">
        <f t="shared" si="9"/>
        <v>1983 COSTA</v>
      </c>
      <c r="X89" s="20" t="s">
        <v>111</v>
      </c>
      <c r="Y89" s="20" t="s">
        <v>112</v>
      </c>
      <c r="Z89" s="20" t="s">
        <v>650</v>
      </c>
      <c r="AA89" s="20" t="s">
        <v>42</v>
      </c>
      <c r="AB89" s="21"/>
      <c r="AC89" s="22">
        <f t="shared" si="10"/>
        <v>6.38</v>
      </c>
    </row>
    <row r="90" spans="1:29" x14ac:dyDescent="0.25">
      <c r="A90" s="2">
        <v>41941</v>
      </c>
      <c r="B90" s="1" t="s">
        <v>131</v>
      </c>
      <c r="C90" s="2">
        <v>41955</v>
      </c>
      <c r="D90" s="2">
        <v>41956</v>
      </c>
      <c r="E90">
        <v>3.3</v>
      </c>
      <c r="F90" t="s">
        <v>36</v>
      </c>
      <c r="G90">
        <v>0</v>
      </c>
      <c r="H90">
        <v>7.4929004317003102E+22</v>
      </c>
      <c r="I90" t="s">
        <v>654</v>
      </c>
      <c r="J90">
        <v>4131</v>
      </c>
      <c r="K90">
        <v>1</v>
      </c>
      <c r="L90">
        <v>3.3</v>
      </c>
      <c r="M90" t="s">
        <v>34</v>
      </c>
      <c r="N90" t="s">
        <v>655</v>
      </c>
      <c r="O90" t="s">
        <v>38</v>
      </c>
      <c r="Q90" s="12" t="str">
        <f t="shared" si="11"/>
        <v>4920</v>
      </c>
      <c r="R90" s="4" t="str">
        <f>LOOKUP(Q90,[1]Sheet2!$D$2:$D$199,[1]Sheet2!$B$2:$B$199)</f>
        <v>Lockwood</v>
      </c>
      <c r="S90" s="5">
        <f t="shared" si="6"/>
        <v>3.3</v>
      </c>
      <c r="T90" s="18" t="s">
        <v>43</v>
      </c>
      <c r="U90" s="6">
        <f t="shared" si="7"/>
        <v>3.3</v>
      </c>
      <c r="V90" s="6">
        <f t="shared" si="8"/>
        <v>0</v>
      </c>
      <c r="W90" s="19" t="str">
        <f t="shared" si="9"/>
        <v>NEXUS TRAVEL SHOP</v>
      </c>
      <c r="X90" s="20" t="s">
        <v>111</v>
      </c>
      <c r="Y90" s="20" t="s">
        <v>112</v>
      </c>
      <c r="Z90" s="20" t="s">
        <v>650</v>
      </c>
      <c r="AA90" s="20" t="s">
        <v>147</v>
      </c>
      <c r="AB90" s="21"/>
      <c r="AC90" s="22">
        <f t="shared" si="10"/>
        <v>3.3</v>
      </c>
    </row>
    <row r="91" spans="1:29" x14ac:dyDescent="0.25">
      <c r="A91" s="2">
        <v>41941</v>
      </c>
      <c r="B91" s="1" t="s">
        <v>131</v>
      </c>
      <c r="C91" s="2">
        <v>41955</v>
      </c>
      <c r="D91" s="2">
        <v>41956</v>
      </c>
      <c r="E91">
        <v>190</v>
      </c>
      <c r="F91" t="s">
        <v>36</v>
      </c>
      <c r="G91">
        <v>0</v>
      </c>
      <c r="H91">
        <v>7.4463654316873104E+22</v>
      </c>
      <c r="I91" t="s">
        <v>656</v>
      </c>
      <c r="J91">
        <v>7011</v>
      </c>
      <c r="K91">
        <v>1</v>
      </c>
      <c r="L91">
        <v>190</v>
      </c>
      <c r="M91" t="s">
        <v>34</v>
      </c>
      <c r="N91" t="s">
        <v>468</v>
      </c>
      <c r="O91" t="s">
        <v>38</v>
      </c>
      <c r="Q91" s="12" t="str">
        <f t="shared" si="11"/>
        <v>4920</v>
      </c>
      <c r="R91" s="4" t="str">
        <f>LOOKUP(Q91,[1]Sheet2!$D$2:$D$199,[1]Sheet2!$B$2:$B$199)</f>
        <v>Lockwood</v>
      </c>
      <c r="S91" s="5">
        <f t="shared" si="6"/>
        <v>190</v>
      </c>
      <c r="T91" s="18">
        <v>0.2</v>
      </c>
      <c r="U91" s="6">
        <f t="shared" si="7"/>
        <v>158.33000000000001</v>
      </c>
      <c r="V91" s="6">
        <f t="shared" si="8"/>
        <v>31.669999999999987</v>
      </c>
      <c r="W91" s="19" t="str">
        <f t="shared" si="9"/>
        <v>HOTEL INDIGO NEWCASTLE</v>
      </c>
      <c r="X91" s="20" t="s">
        <v>111</v>
      </c>
      <c r="Y91" s="20" t="s">
        <v>112</v>
      </c>
      <c r="Z91" s="20" t="s">
        <v>650</v>
      </c>
      <c r="AA91" s="20" t="s">
        <v>98</v>
      </c>
      <c r="AB91" s="21"/>
      <c r="AC91" s="22">
        <f t="shared" si="10"/>
        <v>158.33000000000001</v>
      </c>
    </row>
    <row r="92" spans="1:29" x14ac:dyDescent="0.25">
      <c r="A92" s="2">
        <v>41941</v>
      </c>
      <c r="B92" s="1" t="s">
        <v>131</v>
      </c>
      <c r="C92" s="2">
        <v>41956</v>
      </c>
      <c r="D92" s="2">
        <v>41957</v>
      </c>
      <c r="E92">
        <v>7.24</v>
      </c>
      <c r="F92" t="s">
        <v>36</v>
      </c>
      <c r="G92">
        <v>0</v>
      </c>
      <c r="H92">
        <v>7.4745104318000102E+22</v>
      </c>
      <c r="I92" t="s">
        <v>488</v>
      </c>
      <c r="J92">
        <v>5411</v>
      </c>
      <c r="K92">
        <v>1</v>
      </c>
      <c r="L92">
        <v>7.24</v>
      </c>
      <c r="M92" t="s">
        <v>34</v>
      </c>
      <c r="N92" t="s">
        <v>489</v>
      </c>
      <c r="O92" t="s">
        <v>38</v>
      </c>
      <c r="Q92" s="12" t="str">
        <f t="shared" si="11"/>
        <v>4920</v>
      </c>
      <c r="R92" s="4" t="str">
        <f>LOOKUP(Q92,[1]Sheet2!$D$2:$D$199,[1]Sheet2!$B$2:$B$199)</f>
        <v>Lockwood</v>
      </c>
      <c r="S92" s="5">
        <f t="shared" si="6"/>
        <v>7.24</v>
      </c>
      <c r="T92" s="18" t="s">
        <v>43</v>
      </c>
      <c r="U92" s="6">
        <f t="shared" si="7"/>
        <v>7.24</v>
      </c>
      <c r="V92" s="6">
        <f t="shared" si="8"/>
        <v>0</v>
      </c>
      <c r="W92" s="19" t="str">
        <f t="shared" si="9"/>
        <v>TESCO STORES 3384</v>
      </c>
      <c r="X92" s="20" t="s">
        <v>111</v>
      </c>
      <c r="Y92" s="20" t="s">
        <v>112</v>
      </c>
      <c r="Z92" s="20" t="s">
        <v>650</v>
      </c>
      <c r="AA92" s="20" t="s">
        <v>42</v>
      </c>
      <c r="AB92" s="21"/>
      <c r="AC92" s="22">
        <f t="shared" si="10"/>
        <v>7.24</v>
      </c>
    </row>
    <row r="93" spans="1:29" x14ac:dyDescent="0.25">
      <c r="A93" s="2">
        <v>41941</v>
      </c>
      <c r="B93" s="1" t="s">
        <v>131</v>
      </c>
      <c r="C93" s="2">
        <v>41960</v>
      </c>
      <c r="D93" s="2">
        <v>41961</v>
      </c>
      <c r="E93">
        <v>21.89</v>
      </c>
      <c r="F93" t="s">
        <v>36</v>
      </c>
      <c r="G93">
        <v>0</v>
      </c>
      <c r="H93">
        <v>7.4678584322020098E+22</v>
      </c>
      <c r="I93" t="s">
        <v>488</v>
      </c>
      <c r="J93">
        <v>5411</v>
      </c>
      <c r="K93">
        <v>1</v>
      </c>
      <c r="L93">
        <v>21.89</v>
      </c>
      <c r="M93" t="s">
        <v>34</v>
      </c>
      <c r="N93" t="s">
        <v>657</v>
      </c>
      <c r="O93" t="s">
        <v>38</v>
      </c>
      <c r="Q93" s="12" t="str">
        <f t="shared" si="11"/>
        <v>4920</v>
      </c>
      <c r="R93" s="4" t="str">
        <f>LOOKUP(Q93,[1]Sheet2!$D$2:$D$199,[1]Sheet2!$B$2:$B$199)</f>
        <v>Lockwood</v>
      </c>
      <c r="S93" s="5">
        <f t="shared" si="6"/>
        <v>21.89</v>
      </c>
      <c r="T93" s="18" t="s">
        <v>43</v>
      </c>
      <c r="U93" s="6">
        <f t="shared" si="7"/>
        <v>21.89</v>
      </c>
      <c r="V93" s="6">
        <f t="shared" si="8"/>
        <v>0</v>
      </c>
      <c r="W93" s="19" t="str">
        <f t="shared" si="9"/>
        <v>TESCO STORES 3384</v>
      </c>
      <c r="X93" s="20" t="s">
        <v>111</v>
      </c>
      <c r="Y93" s="20" t="s">
        <v>112</v>
      </c>
      <c r="Z93" s="20" t="s">
        <v>650</v>
      </c>
      <c r="AA93" s="20" t="s">
        <v>430</v>
      </c>
      <c r="AB93" s="21"/>
      <c r="AC93" s="22">
        <f t="shared" si="10"/>
        <v>21.89</v>
      </c>
    </row>
    <row r="94" spans="1:29" x14ac:dyDescent="0.25">
      <c r="A94" s="2">
        <v>41941</v>
      </c>
      <c r="B94" s="1" t="s">
        <v>136</v>
      </c>
      <c r="C94" s="2">
        <v>41940</v>
      </c>
      <c r="D94" s="2">
        <v>41941</v>
      </c>
      <c r="E94">
        <v>63.24</v>
      </c>
      <c r="F94" t="s">
        <v>36</v>
      </c>
      <c r="G94" t="s">
        <v>137</v>
      </c>
      <c r="H94">
        <v>7.4929004302002299E+22</v>
      </c>
      <c r="I94" t="s">
        <v>138</v>
      </c>
      <c r="J94">
        <v>5111</v>
      </c>
      <c r="K94">
        <v>1</v>
      </c>
      <c r="L94">
        <v>63.24</v>
      </c>
      <c r="M94" t="s">
        <v>34</v>
      </c>
      <c r="N94" t="s">
        <v>139</v>
      </c>
      <c r="O94" t="s">
        <v>38</v>
      </c>
      <c r="Q94" s="12" t="str">
        <f t="shared" si="11"/>
        <v>6443</v>
      </c>
      <c r="R94" s="4" t="str">
        <f>LOOKUP(Q94,[1]Sheet2!$D$2:$D$199,[1]Sheet2!$B$2:$B$199)</f>
        <v>Dredge D</v>
      </c>
      <c r="S94" s="5">
        <f t="shared" si="6"/>
        <v>63.24</v>
      </c>
      <c r="T94" s="18">
        <v>0.2</v>
      </c>
      <c r="U94" s="6">
        <f t="shared" si="7"/>
        <v>52.7</v>
      </c>
      <c r="V94" s="6">
        <f t="shared" si="8"/>
        <v>10.54</v>
      </c>
      <c r="W94" s="19" t="str">
        <f t="shared" si="9"/>
        <v>LYRECO UK LTD</v>
      </c>
      <c r="X94" s="20" t="s">
        <v>50</v>
      </c>
      <c r="Y94" s="20" t="s">
        <v>51</v>
      </c>
      <c r="Z94" s="20" t="s">
        <v>128</v>
      </c>
      <c r="AA94" s="20" t="s">
        <v>140</v>
      </c>
      <c r="AB94" s="21"/>
      <c r="AC94" s="22">
        <f t="shared" si="10"/>
        <v>52.7</v>
      </c>
    </row>
    <row r="95" spans="1:29" x14ac:dyDescent="0.25">
      <c r="A95" s="2">
        <v>41941</v>
      </c>
      <c r="B95" s="1" t="s">
        <v>136</v>
      </c>
      <c r="C95" s="2">
        <v>41947</v>
      </c>
      <c r="D95" s="2">
        <v>41948</v>
      </c>
      <c r="E95">
        <v>290.33999999999997</v>
      </c>
      <c r="F95" t="s">
        <v>36</v>
      </c>
      <c r="G95" t="s">
        <v>137</v>
      </c>
      <c r="H95">
        <v>7.4929004309005503E+22</v>
      </c>
      <c r="I95" t="s">
        <v>138</v>
      </c>
      <c r="J95">
        <v>5111</v>
      </c>
      <c r="K95">
        <v>1</v>
      </c>
      <c r="L95">
        <v>290.33999999999997</v>
      </c>
      <c r="M95" t="s">
        <v>34</v>
      </c>
      <c r="N95" t="s">
        <v>139</v>
      </c>
      <c r="O95" t="s">
        <v>38</v>
      </c>
      <c r="Q95" s="12" t="str">
        <f t="shared" si="11"/>
        <v>6443</v>
      </c>
      <c r="R95" s="4" t="str">
        <f>LOOKUP(Q95,[1]Sheet2!$D$2:$D$199,[1]Sheet2!$B$2:$B$199)</f>
        <v>Dredge D</v>
      </c>
      <c r="S95" s="5">
        <f t="shared" si="6"/>
        <v>290.33999999999997</v>
      </c>
      <c r="T95" s="18">
        <v>0.2</v>
      </c>
      <c r="U95" s="6">
        <f t="shared" si="7"/>
        <v>241.95</v>
      </c>
      <c r="V95" s="6">
        <f t="shared" si="8"/>
        <v>48.389999999999986</v>
      </c>
      <c r="W95" s="19" t="str">
        <f t="shared" si="9"/>
        <v>LYRECO UK LTD</v>
      </c>
      <c r="X95" s="20" t="s">
        <v>50</v>
      </c>
      <c r="Y95" s="20" t="s">
        <v>51</v>
      </c>
      <c r="Z95" s="20" t="s">
        <v>128</v>
      </c>
      <c r="AA95" s="20" t="s">
        <v>140</v>
      </c>
      <c r="AB95" s="21"/>
      <c r="AC95" s="22">
        <f t="shared" si="10"/>
        <v>241.95</v>
      </c>
    </row>
    <row r="96" spans="1:29" x14ac:dyDescent="0.25">
      <c r="A96" s="2">
        <v>41941</v>
      </c>
      <c r="B96" s="1" t="s">
        <v>136</v>
      </c>
      <c r="C96" s="2">
        <v>41947</v>
      </c>
      <c r="D96" s="2">
        <v>41948</v>
      </c>
      <c r="E96">
        <v>232.44</v>
      </c>
      <c r="F96" t="s">
        <v>36</v>
      </c>
      <c r="G96">
        <v>0</v>
      </c>
      <c r="H96">
        <v>7.4085324309464999E+22</v>
      </c>
      <c r="I96" t="s">
        <v>271</v>
      </c>
      <c r="J96">
        <v>5941</v>
      </c>
      <c r="K96">
        <v>1</v>
      </c>
      <c r="L96">
        <v>232.44</v>
      </c>
      <c r="M96" t="s">
        <v>34</v>
      </c>
      <c r="N96" t="s">
        <v>658</v>
      </c>
      <c r="O96" t="s">
        <v>38</v>
      </c>
      <c r="Q96" s="12" t="str">
        <f t="shared" si="11"/>
        <v>6443</v>
      </c>
      <c r="R96" s="4" t="str">
        <f>LOOKUP(Q96,[1]Sheet2!$D$2:$D$199,[1]Sheet2!$B$2:$B$199)</f>
        <v>Dredge D</v>
      </c>
      <c r="S96" s="5">
        <f t="shared" si="6"/>
        <v>232.44</v>
      </c>
      <c r="T96" s="18">
        <v>0.2</v>
      </c>
      <c r="U96" s="6">
        <f t="shared" si="7"/>
        <v>193.7</v>
      </c>
      <c r="V96" s="6">
        <f t="shared" si="8"/>
        <v>38.740000000000009</v>
      </c>
      <c r="W96" s="19" t="str">
        <f t="shared" si="9"/>
        <v>TORQ LTD</v>
      </c>
      <c r="X96" s="20" t="s">
        <v>50</v>
      </c>
      <c r="Y96" s="20" t="s">
        <v>51</v>
      </c>
      <c r="Z96" s="20" t="s">
        <v>128</v>
      </c>
      <c r="AA96" s="20" t="s">
        <v>142</v>
      </c>
      <c r="AB96" s="21"/>
      <c r="AC96" s="22">
        <f t="shared" si="10"/>
        <v>193.7</v>
      </c>
    </row>
    <row r="97" spans="1:29" x14ac:dyDescent="0.25">
      <c r="A97" s="2">
        <v>41941</v>
      </c>
      <c r="B97" s="1" t="s">
        <v>136</v>
      </c>
      <c r="C97" s="2">
        <v>41949</v>
      </c>
      <c r="D97" s="2">
        <v>41950</v>
      </c>
      <c r="E97">
        <v>279.85000000000002</v>
      </c>
      <c r="F97" t="s">
        <v>36</v>
      </c>
      <c r="G97" t="s">
        <v>137</v>
      </c>
      <c r="H97">
        <v>7.4929004311009298E+22</v>
      </c>
      <c r="I97" t="s">
        <v>138</v>
      </c>
      <c r="J97">
        <v>5111</v>
      </c>
      <c r="K97">
        <v>1</v>
      </c>
      <c r="L97">
        <v>279.85000000000002</v>
      </c>
      <c r="M97" t="s">
        <v>34</v>
      </c>
      <c r="N97" t="s">
        <v>139</v>
      </c>
      <c r="O97" t="s">
        <v>38</v>
      </c>
      <c r="Q97" s="12" t="str">
        <f t="shared" si="11"/>
        <v>6443</v>
      </c>
      <c r="R97" s="4" t="str">
        <f>LOOKUP(Q97,[1]Sheet2!$D$2:$D$199,[1]Sheet2!$B$2:$B$199)</f>
        <v>Dredge D</v>
      </c>
      <c r="S97" s="5">
        <f t="shared" si="6"/>
        <v>279.85000000000002</v>
      </c>
      <c r="T97" s="18">
        <v>0.2</v>
      </c>
      <c r="U97" s="6">
        <f t="shared" si="7"/>
        <v>233.21</v>
      </c>
      <c r="V97" s="6">
        <f t="shared" si="8"/>
        <v>46.640000000000015</v>
      </c>
      <c r="W97" s="19" t="str">
        <f t="shared" si="9"/>
        <v>LYRECO UK LTD</v>
      </c>
      <c r="X97" s="20" t="s">
        <v>50</v>
      </c>
      <c r="Y97" s="20" t="s">
        <v>51</v>
      </c>
      <c r="Z97" s="20" t="s">
        <v>128</v>
      </c>
      <c r="AA97" s="20" t="s">
        <v>140</v>
      </c>
      <c r="AB97" s="21"/>
      <c r="AC97" s="22">
        <f t="shared" si="10"/>
        <v>233.21</v>
      </c>
    </row>
    <row r="98" spans="1:29" x14ac:dyDescent="0.25">
      <c r="A98" s="2">
        <v>41941</v>
      </c>
      <c r="B98" s="1" t="s">
        <v>136</v>
      </c>
      <c r="C98" s="2">
        <v>41953</v>
      </c>
      <c r="D98" s="2">
        <v>41954</v>
      </c>
      <c r="E98">
        <v>91.15</v>
      </c>
      <c r="F98" t="s">
        <v>36</v>
      </c>
      <c r="G98">
        <v>0</v>
      </c>
      <c r="H98">
        <v>7.4929004315005304E+22</v>
      </c>
      <c r="I98" t="s">
        <v>141</v>
      </c>
      <c r="J98">
        <v>5499</v>
      </c>
      <c r="K98">
        <v>1</v>
      </c>
      <c r="L98">
        <v>91.15</v>
      </c>
      <c r="M98" t="s">
        <v>34</v>
      </c>
      <c r="N98" t="s">
        <v>659</v>
      </c>
      <c r="O98" t="s">
        <v>38</v>
      </c>
      <c r="Q98" s="12" t="str">
        <f t="shared" si="11"/>
        <v>6443</v>
      </c>
      <c r="R98" s="4" t="str">
        <f>LOOKUP(Q98,[1]Sheet2!$D$2:$D$199,[1]Sheet2!$B$2:$B$199)</f>
        <v>Dredge D</v>
      </c>
      <c r="S98" s="5">
        <f t="shared" si="6"/>
        <v>91.15</v>
      </c>
      <c r="T98" s="18">
        <v>0.2</v>
      </c>
      <c r="U98" s="6">
        <f t="shared" si="7"/>
        <v>75.959999999999994</v>
      </c>
      <c r="V98" s="6">
        <f t="shared" si="8"/>
        <v>15.190000000000012</v>
      </c>
      <c r="W98" s="19" t="str">
        <f t="shared" si="9"/>
        <v>UKBUSINESS SUPPLIE</v>
      </c>
      <c r="X98" s="20" t="s">
        <v>50</v>
      </c>
      <c r="Y98" s="20" t="s">
        <v>51</v>
      </c>
      <c r="Z98" s="20" t="s">
        <v>128</v>
      </c>
      <c r="AA98" s="20" t="s">
        <v>142</v>
      </c>
      <c r="AB98" s="21"/>
      <c r="AC98" s="22">
        <f t="shared" si="10"/>
        <v>75.959999999999994</v>
      </c>
    </row>
    <row r="99" spans="1:29" x14ac:dyDescent="0.25">
      <c r="A99" s="2">
        <v>41941</v>
      </c>
      <c r="B99" s="1" t="s">
        <v>136</v>
      </c>
      <c r="C99" s="2">
        <v>41955</v>
      </c>
      <c r="D99" s="2">
        <v>41956</v>
      </c>
      <c r="E99">
        <v>174.47</v>
      </c>
      <c r="F99" t="s">
        <v>36</v>
      </c>
      <c r="G99" t="s">
        <v>143</v>
      </c>
      <c r="H99">
        <v>7.4929004317008697E+22</v>
      </c>
      <c r="I99" t="s">
        <v>138</v>
      </c>
      <c r="J99">
        <v>5111</v>
      </c>
      <c r="K99">
        <v>1</v>
      </c>
      <c r="L99">
        <v>174.47</v>
      </c>
      <c r="M99" t="s">
        <v>34</v>
      </c>
      <c r="N99" t="s">
        <v>139</v>
      </c>
      <c r="O99" t="s">
        <v>38</v>
      </c>
      <c r="Q99" s="12" t="str">
        <f t="shared" si="11"/>
        <v>6443</v>
      </c>
      <c r="R99" s="4" t="str">
        <f>LOOKUP(Q99,[1]Sheet2!$D$2:$D$199,[1]Sheet2!$B$2:$B$199)</f>
        <v>Dredge D</v>
      </c>
      <c r="S99" s="5">
        <f t="shared" ref="S99:S143" si="12">L99</f>
        <v>174.47</v>
      </c>
      <c r="T99" s="18">
        <v>0.2</v>
      </c>
      <c r="U99" s="6">
        <f t="shared" ref="U99:U143" si="13">ROUND(IF(T99=20%,S99/1.2,IF(T99=17.5%,S99/1.175,IF(T99=5%,S99/1.05,S99))),2)</f>
        <v>145.38999999999999</v>
      </c>
      <c r="V99" s="6">
        <f t="shared" ref="V99:V143" si="14">S99-U99</f>
        <v>29.080000000000013</v>
      </c>
      <c r="W99" s="19" t="str">
        <f t="shared" ref="W99:W143" si="15">I99</f>
        <v>LYRECO UK LTD</v>
      </c>
      <c r="X99" s="20" t="s">
        <v>50</v>
      </c>
      <c r="Y99" s="20" t="s">
        <v>51</v>
      </c>
      <c r="Z99" s="20" t="s">
        <v>128</v>
      </c>
      <c r="AA99" s="20" t="s">
        <v>140</v>
      </c>
      <c r="AB99" s="21"/>
      <c r="AC99" s="22">
        <f t="shared" si="10"/>
        <v>145.38999999999999</v>
      </c>
    </row>
    <row r="100" spans="1:29" x14ac:dyDescent="0.25">
      <c r="A100" s="2">
        <v>41941</v>
      </c>
      <c r="B100" s="1" t="s">
        <v>136</v>
      </c>
      <c r="C100" s="2">
        <v>41955</v>
      </c>
      <c r="D100" s="2">
        <v>41956</v>
      </c>
      <c r="E100">
        <v>72.3</v>
      </c>
      <c r="F100" t="s">
        <v>36</v>
      </c>
      <c r="G100" t="s">
        <v>137</v>
      </c>
      <c r="H100">
        <v>7.4929004317009401E+22</v>
      </c>
      <c r="I100" t="s">
        <v>138</v>
      </c>
      <c r="J100">
        <v>5111</v>
      </c>
      <c r="K100">
        <v>1</v>
      </c>
      <c r="L100">
        <v>72.3</v>
      </c>
      <c r="M100" t="s">
        <v>34</v>
      </c>
      <c r="N100" t="s">
        <v>139</v>
      </c>
      <c r="O100" t="s">
        <v>38</v>
      </c>
      <c r="Q100" s="12" t="str">
        <f t="shared" si="11"/>
        <v>6443</v>
      </c>
      <c r="R100" s="4" t="str">
        <f>LOOKUP(Q100,[1]Sheet2!$D$2:$D$199,[1]Sheet2!$B$2:$B$199)</f>
        <v>Dredge D</v>
      </c>
      <c r="S100" s="5">
        <f t="shared" si="12"/>
        <v>72.3</v>
      </c>
      <c r="T100" s="18">
        <v>0.2</v>
      </c>
      <c r="U100" s="6">
        <f t="shared" si="13"/>
        <v>60.25</v>
      </c>
      <c r="V100" s="6">
        <f t="shared" si="14"/>
        <v>12.049999999999997</v>
      </c>
      <c r="W100" s="19" t="str">
        <f t="shared" si="15"/>
        <v>LYRECO UK LTD</v>
      </c>
      <c r="X100" s="20" t="s">
        <v>50</v>
      </c>
      <c r="Y100" s="20" t="s">
        <v>51</v>
      </c>
      <c r="Z100" s="20" t="s">
        <v>128</v>
      </c>
      <c r="AA100" s="20" t="s">
        <v>140</v>
      </c>
      <c r="AB100" s="21"/>
      <c r="AC100" s="22">
        <f t="shared" si="10"/>
        <v>60.25</v>
      </c>
    </row>
    <row r="101" spans="1:29" x14ac:dyDescent="0.25">
      <c r="A101" s="2">
        <v>41941</v>
      </c>
      <c r="B101" s="1" t="s">
        <v>136</v>
      </c>
      <c r="C101" s="2">
        <v>41956</v>
      </c>
      <c r="D101" s="2">
        <v>41957</v>
      </c>
      <c r="E101">
        <v>134.57</v>
      </c>
      <c r="F101" t="s">
        <v>36</v>
      </c>
      <c r="G101" t="s">
        <v>137</v>
      </c>
      <c r="H101">
        <v>7.4929004318004601E+22</v>
      </c>
      <c r="I101" t="s">
        <v>138</v>
      </c>
      <c r="J101">
        <v>5111</v>
      </c>
      <c r="K101">
        <v>1</v>
      </c>
      <c r="L101">
        <v>134.57</v>
      </c>
      <c r="M101" t="s">
        <v>34</v>
      </c>
      <c r="N101" t="s">
        <v>139</v>
      </c>
      <c r="O101" t="s">
        <v>38</v>
      </c>
      <c r="Q101" s="12" t="str">
        <f t="shared" si="11"/>
        <v>6443</v>
      </c>
      <c r="R101" s="4" t="str">
        <f>LOOKUP(Q101,[1]Sheet2!$D$2:$D$199,[1]Sheet2!$B$2:$B$199)</f>
        <v>Dredge D</v>
      </c>
      <c r="S101" s="5">
        <f t="shared" si="12"/>
        <v>134.57</v>
      </c>
      <c r="T101" s="18">
        <v>0.2</v>
      </c>
      <c r="U101" s="6">
        <f t="shared" si="13"/>
        <v>112.14</v>
      </c>
      <c r="V101" s="6">
        <f t="shared" si="14"/>
        <v>22.429999999999993</v>
      </c>
      <c r="W101" s="19" t="str">
        <f t="shared" si="15"/>
        <v>LYRECO UK LTD</v>
      </c>
      <c r="X101" s="20" t="s">
        <v>50</v>
      </c>
      <c r="Y101" s="20" t="s">
        <v>51</v>
      </c>
      <c r="Z101" s="20" t="s">
        <v>128</v>
      </c>
      <c r="AA101" s="20" t="s">
        <v>140</v>
      </c>
      <c r="AB101" s="21"/>
      <c r="AC101" s="22">
        <f t="shared" si="10"/>
        <v>112.14</v>
      </c>
    </row>
    <row r="102" spans="1:29" x14ac:dyDescent="0.25">
      <c r="A102" s="2">
        <v>41941</v>
      </c>
      <c r="B102" s="1" t="s">
        <v>136</v>
      </c>
      <c r="C102" s="2">
        <v>41961</v>
      </c>
      <c r="D102" s="2">
        <v>41962</v>
      </c>
      <c r="E102">
        <v>126.24</v>
      </c>
      <c r="F102" t="s">
        <v>36</v>
      </c>
      <c r="G102" t="s">
        <v>137</v>
      </c>
      <c r="H102">
        <v>7.4929004323008397E+22</v>
      </c>
      <c r="I102" t="s">
        <v>138</v>
      </c>
      <c r="J102">
        <v>5111</v>
      </c>
      <c r="K102">
        <v>1</v>
      </c>
      <c r="L102">
        <v>126.24</v>
      </c>
      <c r="M102" t="s">
        <v>34</v>
      </c>
      <c r="N102" t="s">
        <v>139</v>
      </c>
      <c r="O102" t="s">
        <v>38</v>
      </c>
      <c r="Q102" s="12" t="str">
        <f t="shared" si="11"/>
        <v>6443</v>
      </c>
      <c r="R102" s="4" t="str">
        <f>LOOKUP(Q102,[1]Sheet2!$D$2:$D$199,[1]Sheet2!$B$2:$B$199)</f>
        <v>Dredge D</v>
      </c>
      <c r="S102" s="5">
        <f t="shared" si="12"/>
        <v>126.24</v>
      </c>
      <c r="T102" s="18">
        <v>0.2</v>
      </c>
      <c r="U102" s="6">
        <f t="shared" si="13"/>
        <v>105.2</v>
      </c>
      <c r="V102" s="6">
        <f t="shared" si="14"/>
        <v>21.039999999999992</v>
      </c>
      <c r="W102" s="19" t="str">
        <f t="shared" si="15"/>
        <v>LYRECO UK LTD</v>
      </c>
      <c r="X102" s="20" t="s">
        <v>50</v>
      </c>
      <c r="Y102" s="20" t="s">
        <v>51</v>
      </c>
      <c r="Z102" s="20" t="s">
        <v>128</v>
      </c>
      <c r="AA102" s="20" t="s">
        <v>140</v>
      </c>
      <c r="AB102" s="21"/>
      <c r="AC102" s="22">
        <f t="shared" si="10"/>
        <v>105.2</v>
      </c>
    </row>
    <row r="103" spans="1:29" x14ac:dyDescent="0.25">
      <c r="A103" s="2">
        <v>41941</v>
      </c>
      <c r="B103" s="1" t="s">
        <v>136</v>
      </c>
      <c r="C103" s="2">
        <v>41961</v>
      </c>
      <c r="D103" s="2">
        <v>41962</v>
      </c>
      <c r="E103">
        <v>332.6</v>
      </c>
      <c r="F103" t="s">
        <v>36</v>
      </c>
      <c r="G103" t="s">
        <v>137</v>
      </c>
      <c r="H103">
        <v>7.4929004323007097E+22</v>
      </c>
      <c r="I103" t="s">
        <v>138</v>
      </c>
      <c r="J103">
        <v>5111</v>
      </c>
      <c r="K103">
        <v>1</v>
      </c>
      <c r="L103">
        <v>332.6</v>
      </c>
      <c r="M103" t="s">
        <v>34</v>
      </c>
      <c r="N103" t="s">
        <v>139</v>
      </c>
      <c r="O103" t="s">
        <v>38</v>
      </c>
      <c r="Q103" s="12" t="str">
        <f t="shared" si="11"/>
        <v>6443</v>
      </c>
      <c r="R103" s="4" t="str">
        <f>LOOKUP(Q103,[1]Sheet2!$D$2:$D$199,[1]Sheet2!$B$2:$B$199)</f>
        <v>Dredge D</v>
      </c>
      <c r="S103" s="5">
        <f t="shared" si="12"/>
        <v>332.6</v>
      </c>
      <c r="T103" s="18">
        <v>0.2</v>
      </c>
      <c r="U103" s="6">
        <f t="shared" si="13"/>
        <v>277.17</v>
      </c>
      <c r="V103" s="6">
        <f t="shared" si="14"/>
        <v>55.430000000000007</v>
      </c>
      <c r="W103" s="19" t="str">
        <f t="shared" si="15"/>
        <v>LYRECO UK LTD</v>
      </c>
      <c r="X103" s="20" t="s">
        <v>50</v>
      </c>
      <c r="Y103" s="20" t="s">
        <v>51</v>
      </c>
      <c r="Z103" s="20" t="s">
        <v>128</v>
      </c>
      <c r="AA103" s="20" t="s">
        <v>140</v>
      </c>
      <c r="AB103" s="21"/>
      <c r="AC103" s="22">
        <f t="shared" si="10"/>
        <v>277.17</v>
      </c>
    </row>
    <row r="104" spans="1:29" x14ac:dyDescent="0.25">
      <c r="A104" s="2">
        <v>41941</v>
      </c>
      <c r="B104" s="1" t="s">
        <v>136</v>
      </c>
      <c r="C104" s="2">
        <v>41963</v>
      </c>
      <c r="D104" s="2">
        <v>41964</v>
      </c>
      <c r="E104">
        <v>137.09</v>
      </c>
      <c r="F104" t="s">
        <v>36</v>
      </c>
      <c r="G104" t="s">
        <v>137</v>
      </c>
      <c r="H104">
        <v>7.4929004325001698E+22</v>
      </c>
      <c r="I104" t="s">
        <v>138</v>
      </c>
      <c r="J104">
        <v>5111</v>
      </c>
      <c r="K104">
        <v>1</v>
      </c>
      <c r="L104">
        <v>137.09</v>
      </c>
      <c r="M104" t="s">
        <v>34</v>
      </c>
      <c r="N104" t="s">
        <v>139</v>
      </c>
      <c r="O104" t="s">
        <v>38</v>
      </c>
      <c r="Q104" s="12" t="str">
        <f t="shared" si="11"/>
        <v>6443</v>
      </c>
      <c r="R104" s="4" t="str">
        <f>LOOKUP(Q104,[1]Sheet2!$D$2:$D$199,[1]Sheet2!$B$2:$B$199)</f>
        <v>Dredge D</v>
      </c>
      <c r="S104" s="5">
        <f t="shared" si="12"/>
        <v>137.09</v>
      </c>
      <c r="T104" s="18">
        <v>0.2</v>
      </c>
      <c r="U104" s="6">
        <v>114.24</v>
      </c>
      <c r="V104" s="6">
        <f t="shared" si="14"/>
        <v>22.850000000000009</v>
      </c>
      <c r="W104" s="19" t="str">
        <f t="shared" si="15"/>
        <v>LYRECO UK LTD</v>
      </c>
      <c r="X104" s="20" t="s">
        <v>50</v>
      </c>
      <c r="Y104" s="20" t="s">
        <v>51</v>
      </c>
      <c r="Z104" s="20" t="s">
        <v>128</v>
      </c>
      <c r="AA104" s="20" t="s">
        <v>140</v>
      </c>
      <c r="AB104" s="21"/>
      <c r="AC104" s="22">
        <f t="shared" si="10"/>
        <v>114.24</v>
      </c>
    </row>
    <row r="105" spans="1:29" x14ac:dyDescent="0.25">
      <c r="A105" s="2">
        <v>41941</v>
      </c>
      <c r="B105" s="1" t="s">
        <v>136</v>
      </c>
      <c r="C105" s="2">
        <v>41963</v>
      </c>
      <c r="D105" s="2">
        <v>41964</v>
      </c>
      <c r="E105">
        <v>155.28</v>
      </c>
      <c r="F105" t="s">
        <v>36</v>
      </c>
      <c r="G105" t="s">
        <v>137</v>
      </c>
      <c r="H105">
        <v>7.4929004325004802E+22</v>
      </c>
      <c r="I105" t="s">
        <v>138</v>
      </c>
      <c r="J105">
        <v>5111</v>
      </c>
      <c r="K105">
        <v>1</v>
      </c>
      <c r="L105">
        <v>155.28</v>
      </c>
      <c r="M105" t="s">
        <v>34</v>
      </c>
      <c r="N105" t="s">
        <v>139</v>
      </c>
      <c r="O105" t="s">
        <v>38</v>
      </c>
      <c r="Q105" s="12" t="str">
        <f t="shared" si="11"/>
        <v>6443</v>
      </c>
      <c r="R105" s="4" t="str">
        <f>LOOKUP(Q105,[1]Sheet2!$D$2:$D$199,[1]Sheet2!$B$2:$B$199)</f>
        <v>Dredge D</v>
      </c>
      <c r="S105" s="5">
        <f t="shared" si="12"/>
        <v>155.28</v>
      </c>
      <c r="T105" s="18">
        <v>0.2</v>
      </c>
      <c r="U105" s="6">
        <f t="shared" si="13"/>
        <v>129.4</v>
      </c>
      <c r="V105" s="6">
        <f t="shared" si="14"/>
        <v>25.879999999999995</v>
      </c>
      <c r="W105" s="19" t="str">
        <f t="shared" si="15"/>
        <v>LYRECO UK LTD</v>
      </c>
      <c r="X105" s="20" t="s">
        <v>50</v>
      </c>
      <c r="Y105" s="20" t="s">
        <v>51</v>
      </c>
      <c r="Z105" s="20" t="s">
        <v>128</v>
      </c>
      <c r="AA105" s="20" t="s">
        <v>140</v>
      </c>
      <c r="AB105" s="21"/>
      <c r="AC105" s="22">
        <f t="shared" si="10"/>
        <v>129.4</v>
      </c>
    </row>
    <row r="106" spans="1:29" x14ac:dyDescent="0.25">
      <c r="A106" s="2">
        <v>41941</v>
      </c>
      <c r="B106" s="1" t="s">
        <v>136</v>
      </c>
      <c r="C106" s="2">
        <v>41968</v>
      </c>
      <c r="D106" s="2">
        <v>41969</v>
      </c>
      <c r="E106">
        <v>141.80000000000001</v>
      </c>
      <c r="F106" t="s">
        <v>36</v>
      </c>
      <c r="G106" t="s">
        <v>137</v>
      </c>
      <c r="H106">
        <v>7.49290043300064E+22</v>
      </c>
      <c r="I106" t="s">
        <v>138</v>
      </c>
      <c r="J106">
        <v>5111</v>
      </c>
      <c r="K106">
        <v>1</v>
      </c>
      <c r="L106">
        <v>141.80000000000001</v>
      </c>
      <c r="M106" t="s">
        <v>34</v>
      </c>
      <c r="N106" t="s">
        <v>139</v>
      </c>
      <c r="O106" t="s">
        <v>38</v>
      </c>
      <c r="Q106" s="12" t="str">
        <f t="shared" si="11"/>
        <v>6443</v>
      </c>
      <c r="R106" s="4" t="str">
        <f>LOOKUP(Q106,[1]Sheet2!$D$2:$D$199,[1]Sheet2!$B$2:$B$199)</f>
        <v>Dredge D</v>
      </c>
      <c r="S106" s="5">
        <f t="shared" si="12"/>
        <v>141.80000000000001</v>
      </c>
      <c r="T106" s="18">
        <v>0.2</v>
      </c>
      <c r="U106" s="6">
        <f t="shared" si="13"/>
        <v>118.17</v>
      </c>
      <c r="V106" s="6">
        <f t="shared" si="14"/>
        <v>23.63000000000001</v>
      </c>
      <c r="W106" s="19" t="str">
        <f t="shared" si="15"/>
        <v>LYRECO UK LTD</v>
      </c>
      <c r="X106" s="20" t="s">
        <v>50</v>
      </c>
      <c r="Y106" s="20" t="s">
        <v>51</v>
      </c>
      <c r="Z106" s="20" t="s">
        <v>128</v>
      </c>
      <c r="AA106" s="20" t="s">
        <v>140</v>
      </c>
      <c r="AB106" s="21"/>
      <c r="AC106" s="22">
        <f t="shared" si="10"/>
        <v>118.17</v>
      </c>
    </row>
    <row r="107" spans="1:29" x14ac:dyDescent="0.25">
      <c r="A107" s="2">
        <v>41941</v>
      </c>
      <c r="B107" s="1" t="s">
        <v>660</v>
      </c>
      <c r="C107" s="2">
        <v>41944</v>
      </c>
      <c r="D107" s="2">
        <v>41946</v>
      </c>
      <c r="E107">
        <v>55.15</v>
      </c>
      <c r="F107" t="s">
        <v>36</v>
      </c>
      <c r="G107">
        <v>0</v>
      </c>
      <c r="H107">
        <v>7.4056574306525001E+22</v>
      </c>
      <c r="I107" t="s">
        <v>249</v>
      </c>
      <c r="J107">
        <v>5814</v>
      </c>
      <c r="K107">
        <v>1</v>
      </c>
      <c r="L107">
        <v>55.15</v>
      </c>
      <c r="M107" t="s">
        <v>34</v>
      </c>
      <c r="N107" t="s">
        <v>661</v>
      </c>
      <c r="O107" t="s">
        <v>38</v>
      </c>
      <c r="Q107" s="12" t="str">
        <f t="shared" si="11"/>
        <v>8597</v>
      </c>
      <c r="R107" s="4" t="str">
        <f>LOOKUP(Q107,[1]Sheet2!$D$2:$D$199,[1]Sheet2!$B$2:$B$199)</f>
        <v>Chapman</v>
      </c>
      <c r="S107" s="5">
        <f t="shared" si="12"/>
        <v>55.15</v>
      </c>
      <c r="T107" s="18" t="s">
        <v>43</v>
      </c>
      <c r="U107" s="6">
        <f t="shared" si="13"/>
        <v>55.15</v>
      </c>
      <c r="V107" s="6">
        <f t="shared" si="14"/>
        <v>0</v>
      </c>
      <c r="W107" s="19" t="str">
        <f t="shared" si="15"/>
        <v>IMPERIAL DRAGON</v>
      </c>
      <c r="X107" s="20" t="s">
        <v>39</v>
      </c>
      <c r="Y107" s="20" t="s">
        <v>47</v>
      </c>
      <c r="Z107" s="20" t="s">
        <v>640</v>
      </c>
      <c r="AA107" s="20" t="s">
        <v>42</v>
      </c>
      <c r="AB107" s="21"/>
      <c r="AC107" s="22">
        <f t="shared" si="10"/>
        <v>55.15</v>
      </c>
    </row>
    <row r="108" spans="1:29" x14ac:dyDescent="0.25">
      <c r="A108" s="2">
        <v>41941</v>
      </c>
      <c r="B108" s="1" t="s">
        <v>660</v>
      </c>
      <c r="C108" s="2">
        <v>41954</v>
      </c>
      <c r="D108" s="2">
        <v>41955</v>
      </c>
      <c r="E108">
        <v>3.9</v>
      </c>
      <c r="F108" t="s">
        <v>36</v>
      </c>
      <c r="G108">
        <v>0</v>
      </c>
      <c r="H108">
        <v>7.4916774316080003E+22</v>
      </c>
      <c r="I108" t="s">
        <v>662</v>
      </c>
      <c r="J108">
        <v>7399</v>
      </c>
      <c r="K108">
        <v>1</v>
      </c>
      <c r="L108">
        <v>3.9</v>
      </c>
      <c r="M108" t="s">
        <v>34</v>
      </c>
      <c r="N108" t="s">
        <v>663</v>
      </c>
      <c r="O108" t="s">
        <v>38</v>
      </c>
      <c r="Q108" s="12" t="str">
        <f t="shared" si="11"/>
        <v>8597</v>
      </c>
      <c r="R108" s="4" t="str">
        <f>LOOKUP(Q108,[1]Sheet2!$D$2:$D$199,[1]Sheet2!$B$2:$B$199)</f>
        <v>Chapman</v>
      </c>
      <c r="S108" s="5">
        <f t="shared" si="12"/>
        <v>3.9</v>
      </c>
      <c r="T108" s="18" t="s">
        <v>43</v>
      </c>
      <c r="U108" s="6">
        <f t="shared" si="13"/>
        <v>3.9</v>
      </c>
      <c r="V108" s="6">
        <f t="shared" si="14"/>
        <v>0</v>
      </c>
      <c r="W108" s="19" t="str">
        <f t="shared" si="15"/>
        <v>BRISTOL CITY COUNCIL</v>
      </c>
      <c r="X108" s="20" t="s">
        <v>111</v>
      </c>
      <c r="Y108" s="20" t="s">
        <v>40</v>
      </c>
      <c r="Z108" s="20" t="s">
        <v>664</v>
      </c>
      <c r="AA108" s="20" t="s">
        <v>147</v>
      </c>
      <c r="AB108" s="21"/>
      <c r="AC108" s="22">
        <f t="shared" si="10"/>
        <v>3.9</v>
      </c>
    </row>
    <row r="109" spans="1:29" x14ac:dyDescent="0.25">
      <c r="A109" s="2">
        <v>41941</v>
      </c>
      <c r="B109" s="1" t="s">
        <v>660</v>
      </c>
      <c r="C109" s="2">
        <v>41954</v>
      </c>
      <c r="D109" s="2">
        <v>41955</v>
      </c>
      <c r="E109">
        <v>3.9</v>
      </c>
      <c r="F109" t="s">
        <v>36</v>
      </c>
      <c r="G109">
        <v>0</v>
      </c>
      <c r="H109">
        <v>7.4916774316080003E+22</v>
      </c>
      <c r="I109" t="s">
        <v>662</v>
      </c>
      <c r="J109">
        <v>7399</v>
      </c>
      <c r="K109">
        <v>1</v>
      </c>
      <c r="L109">
        <v>3.9</v>
      </c>
      <c r="M109" t="s">
        <v>34</v>
      </c>
      <c r="N109" t="s">
        <v>663</v>
      </c>
      <c r="O109" t="s">
        <v>38</v>
      </c>
      <c r="Q109" s="12" t="str">
        <f t="shared" si="11"/>
        <v>8597</v>
      </c>
      <c r="R109" s="4" t="str">
        <f>LOOKUP(Q109,[1]Sheet2!$D$2:$D$199,[1]Sheet2!$B$2:$B$199)</f>
        <v>Chapman</v>
      </c>
      <c r="S109" s="5">
        <f t="shared" si="12"/>
        <v>3.9</v>
      </c>
      <c r="T109" s="18" t="s">
        <v>43</v>
      </c>
      <c r="U109" s="6">
        <f t="shared" si="13"/>
        <v>3.9</v>
      </c>
      <c r="V109" s="6">
        <f t="shared" si="14"/>
        <v>0</v>
      </c>
      <c r="W109" s="19" t="str">
        <f t="shared" si="15"/>
        <v>BRISTOL CITY COUNCIL</v>
      </c>
      <c r="X109" s="20" t="s">
        <v>111</v>
      </c>
      <c r="Y109" s="20" t="s">
        <v>40</v>
      </c>
      <c r="Z109" s="20" t="s">
        <v>664</v>
      </c>
      <c r="AA109" s="20" t="s">
        <v>147</v>
      </c>
      <c r="AB109" s="21"/>
      <c r="AC109" s="22">
        <f t="shared" si="10"/>
        <v>3.9</v>
      </c>
    </row>
    <row r="110" spans="1:29" x14ac:dyDescent="0.25">
      <c r="A110" s="2">
        <v>41941</v>
      </c>
      <c r="B110" s="1" t="s">
        <v>665</v>
      </c>
      <c r="C110" s="2">
        <v>41944</v>
      </c>
      <c r="D110" s="2">
        <v>41946</v>
      </c>
      <c r="E110">
        <v>28.97</v>
      </c>
      <c r="F110" t="s">
        <v>36</v>
      </c>
      <c r="G110">
        <v>0</v>
      </c>
      <c r="H110">
        <v>7.47451043060106E+22</v>
      </c>
      <c r="I110" t="s">
        <v>666</v>
      </c>
      <c r="J110">
        <v>5814</v>
      </c>
      <c r="K110">
        <v>1</v>
      </c>
      <c r="L110">
        <v>28.97</v>
      </c>
      <c r="M110" t="s">
        <v>34</v>
      </c>
      <c r="N110" t="s">
        <v>595</v>
      </c>
      <c r="O110" t="s">
        <v>38</v>
      </c>
      <c r="Q110" s="12" t="str">
        <f t="shared" si="11"/>
        <v>8647</v>
      </c>
      <c r="R110" s="4" t="str">
        <f>LOOKUP(Q110,[1]Sheet2!$D$2:$D$199,[1]Sheet2!$B$2:$B$199)</f>
        <v>Nairn</v>
      </c>
      <c r="S110" s="5">
        <f t="shared" si="12"/>
        <v>28.97</v>
      </c>
      <c r="T110" s="18">
        <v>0.2</v>
      </c>
      <c r="U110" s="6">
        <v>24.13</v>
      </c>
      <c r="V110" s="6">
        <f t="shared" si="14"/>
        <v>4.84</v>
      </c>
      <c r="W110" s="19" t="str">
        <f t="shared" si="15"/>
        <v>KFC-WEYMOUTH</v>
      </c>
      <c r="X110" s="20" t="s">
        <v>39</v>
      </c>
      <c r="Y110" s="20" t="s">
        <v>47</v>
      </c>
      <c r="Z110" s="20" t="s">
        <v>640</v>
      </c>
      <c r="AA110" s="20" t="s">
        <v>42</v>
      </c>
      <c r="AB110" s="21"/>
      <c r="AC110" s="22">
        <f t="shared" si="10"/>
        <v>24.13</v>
      </c>
    </row>
    <row r="111" spans="1:29" x14ac:dyDescent="0.25">
      <c r="A111" s="2">
        <v>41941</v>
      </c>
      <c r="B111" s="1" t="s">
        <v>665</v>
      </c>
      <c r="C111" s="2">
        <v>41945</v>
      </c>
      <c r="D111" s="2">
        <v>41946</v>
      </c>
      <c r="E111">
        <v>25</v>
      </c>
      <c r="F111" t="s">
        <v>36</v>
      </c>
      <c r="G111">
        <v>0</v>
      </c>
      <c r="H111">
        <v>7.4929004307009199E+22</v>
      </c>
      <c r="I111" t="s">
        <v>174</v>
      </c>
      <c r="J111">
        <v>5812</v>
      </c>
      <c r="K111">
        <v>1</v>
      </c>
      <c r="L111">
        <v>25</v>
      </c>
      <c r="M111" t="s">
        <v>34</v>
      </c>
      <c r="N111" t="s">
        <v>667</v>
      </c>
      <c r="O111" t="s">
        <v>38</v>
      </c>
      <c r="Q111" s="12" t="str">
        <f t="shared" si="11"/>
        <v>8647</v>
      </c>
      <c r="R111" s="4" t="str">
        <f>LOOKUP(Q111,[1]Sheet2!$D$2:$D$199,[1]Sheet2!$B$2:$B$199)</f>
        <v>Nairn</v>
      </c>
      <c r="S111" s="5">
        <f t="shared" si="12"/>
        <v>25</v>
      </c>
      <c r="T111" s="18" t="s">
        <v>43</v>
      </c>
      <c r="U111" s="6">
        <f t="shared" si="13"/>
        <v>25</v>
      </c>
      <c r="V111" s="6">
        <f t="shared" si="14"/>
        <v>0</v>
      </c>
      <c r="W111" s="19" t="str">
        <f t="shared" si="15"/>
        <v>SUBWAY</v>
      </c>
      <c r="X111" s="20" t="s">
        <v>39</v>
      </c>
      <c r="Y111" s="20" t="s">
        <v>47</v>
      </c>
      <c r="Z111" s="20" t="s">
        <v>640</v>
      </c>
      <c r="AA111" s="20" t="s">
        <v>42</v>
      </c>
      <c r="AB111" s="21"/>
      <c r="AC111" s="22">
        <f t="shared" si="10"/>
        <v>25</v>
      </c>
    </row>
    <row r="112" spans="1:29" x14ac:dyDescent="0.25">
      <c r="A112" s="2">
        <v>41941</v>
      </c>
      <c r="B112" s="1" t="s">
        <v>665</v>
      </c>
      <c r="C112" s="2">
        <v>41967</v>
      </c>
      <c r="D112" s="2">
        <v>41968</v>
      </c>
      <c r="E112">
        <v>19.95</v>
      </c>
      <c r="F112" t="s">
        <v>36</v>
      </c>
      <c r="G112">
        <v>0</v>
      </c>
      <c r="H112">
        <v>7.4916774329069997E+22</v>
      </c>
      <c r="I112" t="s">
        <v>668</v>
      </c>
      <c r="J112">
        <v>7011</v>
      </c>
      <c r="K112">
        <v>1</v>
      </c>
      <c r="L112">
        <v>19.95</v>
      </c>
      <c r="M112" t="s">
        <v>34</v>
      </c>
      <c r="N112" t="s">
        <v>159</v>
      </c>
      <c r="O112" t="s">
        <v>38</v>
      </c>
      <c r="Q112" s="12" t="str">
        <f t="shared" si="11"/>
        <v>8647</v>
      </c>
      <c r="R112" s="4" t="str">
        <f>LOOKUP(Q112,[1]Sheet2!$D$2:$D$199,[1]Sheet2!$B$2:$B$199)</f>
        <v>Nairn</v>
      </c>
      <c r="S112" s="5">
        <f t="shared" si="12"/>
        <v>19.95</v>
      </c>
      <c r="T112" s="18">
        <v>0.2</v>
      </c>
      <c r="U112" s="6">
        <f t="shared" si="13"/>
        <v>16.63</v>
      </c>
      <c r="V112" s="6">
        <f t="shared" si="14"/>
        <v>3.3200000000000003</v>
      </c>
      <c r="W112" s="19" t="str">
        <f t="shared" si="15"/>
        <v>THE BEAR HOTEL-BISTRO</v>
      </c>
      <c r="X112" s="20" t="s">
        <v>68</v>
      </c>
      <c r="Y112" s="20" t="s">
        <v>69</v>
      </c>
      <c r="Z112" s="20" t="s">
        <v>78</v>
      </c>
      <c r="AA112" s="20" t="s">
        <v>82</v>
      </c>
      <c r="AB112" s="21"/>
      <c r="AC112" s="22">
        <f t="shared" si="10"/>
        <v>16.63</v>
      </c>
    </row>
    <row r="113" spans="1:29" x14ac:dyDescent="0.25">
      <c r="A113" s="2">
        <v>41941</v>
      </c>
      <c r="B113" s="1" t="s">
        <v>665</v>
      </c>
      <c r="C113" s="2">
        <v>41970</v>
      </c>
      <c r="D113" s="2">
        <v>41971</v>
      </c>
      <c r="E113">
        <v>7.15</v>
      </c>
      <c r="F113" t="s">
        <v>36</v>
      </c>
      <c r="G113">
        <v>0</v>
      </c>
      <c r="H113">
        <v>7.4830504331194202E+22</v>
      </c>
      <c r="I113" t="s">
        <v>340</v>
      </c>
      <c r="J113">
        <v>9402</v>
      </c>
      <c r="K113">
        <v>1</v>
      </c>
      <c r="L113">
        <v>7.15</v>
      </c>
      <c r="M113" t="s">
        <v>34</v>
      </c>
      <c r="N113" t="s">
        <v>54</v>
      </c>
      <c r="O113" t="s">
        <v>38</v>
      </c>
      <c r="Q113" s="12" t="str">
        <f t="shared" si="11"/>
        <v>8647</v>
      </c>
      <c r="R113" s="4" t="str">
        <f>LOOKUP(Q113,[1]Sheet2!$D$2:$D$199,[1]Sheet2!$B$2:$B$199)</f>
        <v>Nairn</v>
      </c>
      <c r="S113" s="5">
        <f t="shared" si="12"/>
        <v>7.15</v>
      </c>
      <c r="T113" s="18" t="s">
        <v>43</v>
      </c>
      <c r="U113" s="6">
        <f t="shared" si="13"/>
        <v>7.15</v>
      </c>
      <c r="V113" s="6">
        <f t="shared" si="14"/>
        <v>0</v>
      </c>
      <c r="W113" s="19" t="str">
        <f t="shared" si="15"/>
        <v>POST OFFICE COUNTER</v>
      </c>
      <c r="X113" s="20" t="s">
        <v>39</v>
      </c>
      <c r="Y113" s="20" t="s">
        <v>47</v>
      </c>
      <c r="Z113" s="20" t="s">
        <v>89</v>
      </c>
      <c r="AA113" s="20" t="s">
        <v>669</v>
      </c>
      <c r="AB113" s="21"/>
      <c r="AC113" s="22">
        <f t="shared" si="10"/>
        <v>7.15</v>
      </c>
    </row>
    <row r="114" spans="1:29" x14ac:dyDescent="0.25">
      <c r="A114" s="2">
        <v>41941</v>
      </c>
      <c r="B114" s="1" t="s">
        <v>150</v>
      </c>
      <c r="C114" s="2">
        <v>41953</v>
      </c>
      <c r="D114" s="2">
        <v>41954</v>
      </c>
      <c r="E114">
        <v>3</v>
      </c>
      <c r="F114" t="s">
        <v>36</v>
      </c>
      <c r="G114">
        <v>0</v>
      </c>
      <c r="H114">
        <v>7.4998764314444203E+22</v>
      </c>
      <c r="I114" t="s">
        <v>670</v>
      </c>
      <c r="J114">
        <v>4789</v>
      </c>
      <c r="K114">
        <v>1</v>
      </c>
      <c r="L114">
        <v>3</v>
      </c>
      <c r="M114" t="s">
        <v>34</v>
      </c>
      <c r="N114">
        <v>44113320316</v>
      </c>
      <c r="O114" t="s">
        <v>38</v>
      </c>
      <c r="Q114" s="12" t="str">
        <f t="shared" si="11"/>
        <v>0428</v>
      </c>
      <c r="R114" s="4" t="str">
        <f>LOOKUP(Q114,[1]Sheet2!$D$2:$D$199,[1]Sheet2!$B$2:$B$199)</f>
        <v>Pearce</v>
      </c>
      <c r="S114" s="5">
        <f t="shared" si="12"/>
        <v>3</v>
      </c>
      <c r="T114" s="18">
        <v>0.2</v>
      </c>
      <c r="U114" s="6">
        <f t="shared" si="13"/>
        <v>2.5</v>
      </c>
      <c r="V114" s="6">
        <f t="shared" si="14"/>
        <v>0.5</v>
      </c>
      <c r="W114" s="19" t="str">
        <f t="shared" si="15"/>
        <v>JUSTPARK JUSTPARK</v>
      </c>
      <c r="X114" s="20" t="s">
        <v>50</v>
      </c>
      <c r="Y114" s="20" t="s">
        <v>40</v>
      </c>
      <c r="Z114" s="20" t="s">
        <v>56</v>
      </c>
      <c r="AA114" s="20" t="s">
        <v>92</v>
      </c>
      <c r="AB114" s="21"/>
      <c r="AC114" s="22">
        <f t="shared" si="10"/>
        <v>2.5</v>
      </c>
    </row>
    <row r="115" spans="1:29" x14ac:dyDescent="0.25">
      <c r="A115" s="2">
        <v>41941</v>
      </c>
      <c r="B115" s="1" t="s">
        <v>150</v>
      </c>
      <c r="C115" s="2">
        <v>41961</v>
      </c>
      <c r="D115" s="2">
        <v>41963</v>
      </c>
      <c r="E115">
        <v>8.5</v>
      </c>
      <c r="F115" t="s">
        <v>36</v>
      </c>
      <c r="G115">
        <v>0</v>
      </c>
      <c r="H115">
        <v>7.4463654323893203E+22</v>
      </c>
      <c r="I115" t="s">
        <v>570</v>
      </c>
      <c r="J115">
        <v>5812</v>
      </c>
      <c r="K115">
        <v>1</v>
      </c>
      <c r="L115">
        <v>8.5</v>
      </c>
      <c r="M115" t="s">
        <v>34</v>
      </c>
      <c r="N115" t="s">
        <v>571</v>
      </c>
      <c r="O115" t="s">
        <v>38</v>
      </c>
      <c r="Q115" s="12" t="str">
        <f t="shared" si="11"/>
        <v>0428</v>
      </c>
      <c r="R115" s="4" t="str">
        <f>LOOKUP(Q115,[1]Sheet2!$D$2:$D$199,[1]Sheet2!$B$2:$B$199)</f>
        <v>Pearce</v>
      </c>
      <c r="S115" s="5">
        <f t="shared" si="12"/>
        <v>8.5</v>
      </c>
      <c r="T115" s="18">
        <v>0.2</v>
      </c>
      <c r="U115" s="6">
        <f t="shared" si="13"/>
        <v>7.08</v>
      </c>
      <c r="V115" s="6">
        <f t="shared" si="14"/>
        <v>1.42</v>
      </c>
      <c r="W115" s="19" t="str">
        <f t="shared" si="15"/>
        <v>LEON HEATHROW 3</v>
      </c>
      <c r="X115" s="20" t="s">
        <v>50</v>
      </c>
      <c r="Y115" s="20" t="s">
        <v>40</v>
      </c>
      <c r="Z115" s="20" t="s">
        <v>56</v>
      </c>
      <c r="AA115" s="20" t="s">
        <v>57</v>
      </c>
      <c r="AB115" s="21"/>
      <c r="AC115" s="22">
        <f t="shared" si="10"/>
        <v>7.08</v>
      </c>
    </row>
    <row r="116" spans="1:29" x14ac:dyDescent="0.25">
      <c r="A116" s="2">
        <v>41941</v>
      </c>
      <c r="B116" s="1" t="s">
        <v>671</v>
      </c>
      <c r="C116" s="2">
        <v>41956</v>
      </c>
      <c r="D116" s="2">
        <v>41957</v>
      </c>
      <c r="E116">
        <v>18</v>
      </c>
      <c r="F116" t="s">
        <v>36</v>
      </c>
      <c r="G116">
        <v>0</v>
      </c>
      <c r="H116">
        <v>7.4745104318000202E+22</v>
      </c>
      <c r="I116" t="s">
        <v>257</v>
      </c>
      <c r="J116">
        <v>9399</v>
      </c>
      <c r="K116">
        <v>1</v>
      </c>
      <c r="L116">
        <v>18</v>
      </c>
      <c r="M116" t="s">
        <v>34</v>
      </c>
      <c r="N116" t="s">
        <v>577</v>
      </c>
      <c r="O116" t="s">
        <v>38</v>
      </c>
      <c r="Q116" s="12" t="str">
        <f t="shared" si="11"/>
        <v>3989</v>
      </c>
      <c r="R116" s="4" t="str">
        <f>LOOKUP(Q116,[1]Sheet2!$D$2:$D$199,[1]Sheet2!$B$2:$B$199)</f>
        <v>Collier</v>
      </c>
      <c r="S116" s="5">
        <f t="shared" si="12"/>
        <v>18</v>
      </c>
      <c r="T116" s="18" t="s">
        <v>43</v>
      </c>
      <c r="U116" s="6">
        <f t="shared" si="13"/>
        <v>18</v>
      </c>
      <c r="V116" s="6">
        <f t="shared" si="14"/>
        <v>0</v>
      </c>
      <c r="W116" s="19" t="str">
        <f t="shared" si="15"/>
        <v>EA HAZARDOUS WASTE-DOM</v>
      </c>
      <c r="X116" s="20" t="s">
        <v>50</v>
      </c>
      <c r="Y116" s="20" t="s">
        <v>51</v>
      </c>
      <c r="Z116" s="20" t="s">
        <v>128</v>
      </c>
      <c r="AA116" s="20" t="s">
        <v>142</v>
      </c>
      <c r="AB116" s="21"/>
      <c r="AC116" s="22">
        <f t="shared" si="10"/>
        <v>18</v>
      </c>
    </row>
    <row r="117" spans="1:29" x14ac:dyDescent="0.25">
      <c r="A117" s="2">
        <v>41941</v>
      </c>
      <c r="B117" s="1" t="s">
        <v>672</v>
      </c>
      <c r="C117" s="2">
        <v>41946</v>
      </c>
      <c r="D117" s="2">
        <v>41947</v>
      </c>
      <c r="E117">
        <v>26.08</v>
      </c>
      <c r="F117" t="s">
        <v>36</v>
      </c>
      <c r="G117">
        <v>0</v>
      </c>
      <c r="H117">
        <v>7.4745094308020204E+22</v>
      </c>
      <c r="I117" t="s">
        <v>673</v>
      </c>
      <c r="J117">
        <v>5814</v>
      </c>
      <c r="K117">
        <v>1</v>
      </c>
      <c r="L117">
        <v>26.08</v>
      </c>
      <c r="M117" t="s">
        <v>34</v>
      </c>
      <c r="N117" t="s">
        <v>62</v>
      </c>
      <c r="O117" t="s">
        <v>38</v>
      </c>
      <c r="Q117" s="12" t="str">
        <f t="shared" si="11"/>
        <v>4390</v>
      </c>
      <c r="R117" s="4" t="str">
        <f>LOOKUP(Q117,[1]Sheet2!$D$2:$D$199,[1]Sheet2!$B$2:$B$199)</f>
        <v>Jenneson</v>
      </c>
      <c r="S117" s="5">
        <f t="shared" si="12"/>
        <v>26.08</v>
      </c>
      <c r="T117" s="18">
        <v>0.2</v>
      </c>
      <c r="U117" s="6">
        <f t="shared" si="13"/>
        <v>21.73</v>
      </c>
      <c r="V117" s="6">
        <f t="shared" si="14"/>
        <v>4.3499999999999979</v>
      </c>
      <c r="W117" s="19" t="str">
        <f t="shared" si="15"/>
        <v>KFC-LANDSDOWN</v>
      </c>
      <c r="X117" s="20" t="s">
        <v>39</v>
      </c>
      <c r="Y117" s="20" t="s">
        <v>47</v>
      </c>
      <c r="Z117" s="20" t="s">
        <v>640</v>
      </c>
      <c r="AA117" s="20" t="s">
        <v>42</v>
      </c>
      <c r="AB117" s="21"/>
      <c r="AC117" s="22">
        <f t="shared" si="10"/>
        <v>21.73</v>
      </c>
    </row>
    <row r="118" spans="1:29" x14ac:dyDescent="0.25">
      <c r="A118" s="2">
        <v>41941</v>
      </c>
      <c r="B118" s="1" t="s">
        <v>152</v>
      </c>
      <c r="C118" s="2">
        <v>41947</v>
      </c>
      <c r="D118" s="2">
        <v>41948</v>
      </c>
      <c r="E118">
        <v>64.3</v>
      </c>
      <c r="F118" t="s">
        <v>36</v>
      </c>
      <c r="G118">
        <v>0</v>
      </c>
      <c r="H118">
        <v>7.4830504308161097E+22</v>
      </c>
      <c r="I118" t="s">
        <v>155</v>
      </c>
      <c r="J118">
        <v>4112</v>
      </c>
      <c r="K118">
        <v>1</v>
      </c>
      <c r="L118">
        <v>64.3</v>
      </c>
      <c r="M118" t="s">
        <v>34</v>
      </c>
      <c r="N118" t="s">
        <v>674</v>
      </c>
      <c r="O118" t="s">
        <v>38</v>
      </c>
      <c r="Q118" s="12" t="str">
        <f t="shared" si="11"/>
        <v>7407</v>
      </c>
      <c r="R118" s="4" t="str">
        <f>LOOKUP(Q118,[1]Sheet2!$D$2:$D$199,[1]Sheet2!$B$2:$B$199)</f>
        <v>James</v>
      </c>
      <c r="S118" s="5">
        <f t="shared" si="12"/>
        <v>64.3</v>
      </c>
      <c r="T118" s="18" t="s">
        <v>43</v>
      </c>
      <c r="U118" s="6">
        <f t="shared" si="13"/>
        <v>64.3</v>
      </c>
      <c r="V118" s="6">
        <f t="shared" si="14"/>
        <v>0</v>
      </c>
      <c r="W118" s="19" t="str">
        <f t="shared" si="15"/>
        <v>TICKETOFFICESALE</v>
      </c>
      <c r="X118" s="20" t="s">
        <v>39</v>
      </c>
      <c r="Y118" s="20" t="s">
        <v>40</v>
      </c>
      <c r="Z118" s="20" t="s">
        <v>154</v>
      </c>
      <c r="AA118" s="20" t="s">
        <v>92</v>
      </c>
      <c r="AB118" s="21"/>
      <c r="AC118" s="22">
        <f t="shared" si="10"/>
        <v>64.3</v>
      </c>
    </row>
    <row r="119" spans="1:29" x14ac:dyDescent="0.25">
      <c r="A119" s="2">
        <v>41941</v>
      </c>
      <c r="B119" s="1" t="s">
        <v>152</v>
      </c>
      <c r="C119" s="2">
        <v>41951</v>
      </c>
      <c r="D119" s="2">
        <v>41953</v>
      </c>
      <c r="E119">
        <v>20</v>
      </c>
      <c r="F119" t="s">
        <v>36</v>
      </c>
      <c r="G119">
        <v>0</v>
      </c>
      <c r="H119">
        <v>7.4929004313002499E+22</v>
      </c>
      <c r="I119" t="s">
        <v>297</v>
      </c>
      <c r="J119">
        <v>4112</v>
      </c>
      <c r="K119">
        <v>1</v>
      </c>
      <c r="L119">
        <v>20</v>
      </c>
      <c r="M119" t="s">
        <v>34</v>
      </c>
      <c r="N119" t="s">
        <v>494</v>
      </c>
      <c r="O119" t="s">
        <v>38</v>
      </c>
      <c r="Q119" s="12" t="str">
        <f t="shared" si="11"/>
        <v>7407</v>
      </c>
      <c r="R119" s="4" t="str">
        <f>LOOKUP(Q119,[1]Sheet2!$D$2:$D$199,[1]Sheet2!$B$2:$B$199)</f>
        <v>James</v>
      </c>
      <c r="S119" s="5">
        <f t="shared" si="12"/>
        <v>20</v>
      </c>
      <c r="T119" s="18" t="s">
        <v>43</v>
      </c>
      <c r="U119" s="6">
        <f t="shared" si="13"/>
        <v>20</v>
      </c>
      <c r="V119" s="6">
        <f t="shared" si="14"/>
        <v>0</v>
      </c>
      <c r="W119" s="19" t="str">
        <f t="shared" si="15"/>
        <v>OYSTER AUTOTOPUP</v>
      </c>
      <c r="X119" s="20" t="s">
        <v>39</v>
      </c>
      <c r="Y119" s="20" t="s">
        <v>40</v>
      </c>
      <c r="Z119" s="20" t="s">
        <v>154</v>
      </c>
      <c r="AA119" s="20" t="s">
        <v>92</v>
      </c>
      <c r="AB119" s="21"/>
      <c r="AC119" s="22">
        <f t="shared" si="10"/>
        <v>20</v>
      </c>
    </row>
    <row r="120" spans="1:29" x14ac:dyDescent="0.25">
      <c r="A120" s="2">
        <v>41941</v>
      </c>
      <c r="B120" s="1" t="s">
        <v>152</v>
      </c>
      <c r="C120" s="2">
        <v>41953</v>
      </c>
      <c r="D120" s="2">
        <v>41954</v>
      </c>
      <c r="E120">
        <v>12.55</v>
      </c>
      <c r="F120" t="s">
        <v>36</v>
      </c>
      <c r="G120">
        <v>0</v>
      </c>
      <c r="H120">
        <v>7.4929004315008198E+22</v>
      </c>
      <c r="I120" t="s">
        <v>158</v>
      </c>
      <c r="J120">
        <v>5812</v>
      </c>
      <c r="K120">
        <v>1</v>
      </c>
      <c r="L120">
        <v>12.55</v>
      </c>
      <c r="M120" t="s">
        <v>34</v>
      </c>
      <c r="N120" t="s">
        <v>159</v>
      </c>
      <c r="O120" t="s">
        <v>38</v>
      </c>
      <c r="Q120" s="12" t="str">
        <f t="shared" si="11"/>
        <v>7407</v>
      </c>
      <c r="R120" s="4" t="str">
        <f>LOOKUP(Q120,[1]Sheet2!$D$2:$D$199,[1]Sheet2!$B$2:$B$199)</f>
        <v>James</v>
      </c>
      <c r="S120" s="5">
        <f t="shared" si="12"/>
        <v>12.55</v>
      </c>
      <c r="T120" s="18">
        <v>0.2</v>
      </c>
      <c r="U120" s="6">
        <f t="shared" si="13"/>
        <v>10.46</v>
      </c>
      <c r="V120" s="6">
        <f t="shared" si="14"/>
        <v>2.09</v>
      </c>
      <c r="W120" s="19" t="str">
        <f t="shared" si="15"/>
        <v>SILK MERCER</v>
      </c>
      <c r="X120" s="20" t="s">
        <v>39</v>
      </c>
      <c r="Y120" s="20" t="s">
        <v>47</v>
      </c>
      <c r="Z120" s="20" t="s">
        <v>48</v>
      </c>
      <c r="AA120" s="20" t="s">
        <v>57</v>
      </c>
      <c r="AB120" s="21"/>
      <c r="AC120" s="22">
        <f t="shared" si="10"/>
        <v>10.46</v>
      </c>
    </row>
    <row r="121" spans="1:29" x14ac:dyDescent="0.25">
      <c r="A121" s="2">
        <v>41941</v>
      </c>
      <c r="B121" s="1" t="s">
        <v>152</v>
      </c>
      <c r="C121" s="2">
        <v>41960</v>
      </c>
      <c r="D121" s="2">
        <v>41961</v>
      </c>
      <c r="E121">
        <v>8.19</v>
      </c>
      <c r="F121" t="s">
        <v>36</v>
      </c>
      <c r="G121">
        <v>0</v>
      </c>
      <c r="H121">
        <v>7.4929004322004901E+22</v>
      </c>
      <c r="I121" t="s">
        <v>158</v>
      </c>
      <c r="J121">
        <v>5812</v>
      </c>
      <c r="K121">
        <v>1</v>
      </c>
      <c r="L121">
        <v>8.19</v>
      </c>
      <c r="M121" t="s">
        <v>34</v>
      </c>
      <c r="N121" t="s">
        <v>159</v>
      </c>
      <c r="O121" t="s">
        <v>38</v>
      </c>
      <c r="Q121" s="12" t="str">
        <f t="shared" si="11"/>
        <v>7407</v>
      </c>
      <c r="R121" s="4" t="str">
        <f>LOOKUP(Q121,[1]Sheet2!$D$2:$D$199,[1]Sheet2!$B$2:$B$199)</f>
        <v>James</v>
      </c>
      <c r="S121" s="5">
        <f t="shared" si="12"/>
        <v>8.19</v>
      </c>
      <c r="T121" s="18">
        <v>0.2</v>
      </c>
      <c r="U121" s="6">
        <v>6.82</v>
      </c>
      <c r="V121" s="6">
        <f t="shared" si="14"/>
        <v>1.3699999999999992</v>
      </c>
      <c r="W121" s="19" t="str">
        <f t="shared" si="15"/>
        <v>SILK MERCER</v>
      </c>
      <c r="X121" s="20" t="s">
        <v>39</v>
      </c>
      <c r="Y121" s="20" t="s">
        <v>47</v>
      </c>
      <c r="Z121" s="20" t="s">
        <v>48</v>
      </c>
      <c r="AA121" s="20" t="s">
        <v>57</v>
      </c>
      <c r="AB121" s="21"/>
      <c r="AC121" s="22">
        <f t="shared" si="10"/>
        <v>6.82</v>
      </c>
    </row>
    <row r="122" spans="1:29" x14ac:dyDescent="0.25">
      <c r="A122" s="2">
        <v>41941</v>
      </c>
      <c r="B122" s="1" t="s">
        <v>152</v>
      </c>
      <c r="C122" s="2">
        <v>41965</v>
      </c>
      <c r="D122" s="2">
        <v>41967</v>
      </c>
      <c r="E122">
        <v>20</v>
      </c>
      <c r="F122" t="s">
        <v>36</v>
      </c>
      <c r="G122">
        <v>0</v>
      </c>
      <c r="H122">
        <v>7.4929004327005502E+22</v>
      </c>
      <c r="I122" t="s">
        <v>297</v>
      </c>
      <c r="J122">
        <v>4112</v>
      </c>
      <c r="K122">
        <v>1</v>
      </c>
      <c r="L122">
        <v>20</v>
      </c>
      <c r="M122" t="s">
        <v>34</v>
      </c>
      <c r="N122" t="s">
        <v>494</v>
      </c>
      <c r="O122" t="s">
        <v>38</v>
      </c>
      <c r="Q122" s="12" t="str">
        <f t="shared" si="11"/>
        <v>7407</v>
      </c>
      <c r="R122" s="4" t="str">
        <f>LOOKUP(Q122,[1]Sheet2!$D$2:$D$199,[1]Sheet2!$B$2:$B$199)</f>
        <v>James</v>
      </c>
      <c r="S122" s="5">
        <f t="shared" si="12"/>
        <v>20</v>
      </c>
      <c r="T122" s="18" t="s">
        <v>43</v>
      </c>
      <c r="U122" s="6">
        <f t="shared" si="13"/>
        <v>20</v>
      </c>
      <c r="V122" s="6">
        <f t="shared" si="14"/>
        <v>0</v>
      </c>
      <c r="W122" s="19" t="str">
        <f t="shared" si="15"/>
        <v>OYSTER AUTOTOPUP</v>
      </c>
      <c r="X122" s="20" t="s">
        <v>39</v>
      </c>
      <c r="Y122" s="20" t="s">
        <v>40</v>
      </c>
      <c r="Z122" s="20" t="s">
        <v>154</v>
      </c>
      <c r="AA122" s="20" t="s">
        <v>92</v>
      </c>
      <c r="AB122" s="21"/>
      <c r="AC122" s="22">
        <f t="shared" si="10"/>
        <v>20</v>
      </c>
    </row>
    <row r="123" spans="1:29" x14ac:dyDescent="0.25">
      <c r="A123" s="2">
        <v>41941</v>
      </c>
      <c r="B123" s="1" t="s">
        <v>160</v>
      </c>
      <c r="C123" s="2">
        <v>41940</v>
      </c>
      <c r="D123" s="2">
        <v>41941</v>
      </c>
      <c r="E123">
        <v>98.9</v>
      </c>
      <c r="F123" t="s">
        <v>36</v>
      </c>
      <c r="G123">
        <v>0</v>
      </c>
      <c r="H123">
        <v>7.4056574301523998E+22</v>
      </c>
      <c r="I123" t="s">
        <v>166</v>
      </c>
      <c r="J123">
        <v>5251</v>
      </c>
      <c r="K123">
        <v>1</v>
      </c>
      <c r="L123">
        <v>98.9</v>
      </c>
      <c r="M123" t="s">
        <v>34</v>
      </c>
      <c r="N123" t="s">
        <v>167</v>
      </c>
      <c r="O123" t="s">
        <v>38</v>
      </c>
      <c r="Q123" s="12" t="str">
        <f t="shared" si="11"/>
        <v>4211</v>
      </c>
      <c r="R123" s="4" t="str">
        <f>LOOKUP(Q123,[1]Sheet2!$D$2:$D$199,[1]Sheet2!$B$2:$B$199)</f>
        <v>Callaway</v>
      </c>
      <c r="S123" s="5">
        <f t="shared" si="12"/>
        <v>98.9</v>
      </c>
      <c r="T123" s="18">
        <v>0.2</v>
      </c>
      <c r="U123" s="6">
        <f t="shared" si="13"/>
        <v>82.42</v>
      </c>
      <c r="V123" s="6">
        <f t="shared" si="14"/>
        <v>16.480000000000004</v>
      </c>
      <c r="W123" s="19" t="str">
        <f t="shared" si="15"/>
        <v>BLANDFORD TOOLS LTD</v>
      </c>
      <c r="X123" s="20" t="s">
        <v>50</v>
      </c>
      <c r="Y123" s="20" t="s">
        <v>51</v>
      </c>
      <c r="Z123" s="20" t="s">
        <v>162</v>
      </c>
      <c r="AA123" s="20" t="s">
        <v>168</v>
      </c>
      <c r="AB123" s="21"/>
      <c r="AC123" s="22">
        <f t="shared" si="10"/>
        <v>82.42</v>
      </c>
    </row>
    <row r="124" spans="1:29" x14ac:dyDescent="0.25">
      <c r="A124" s="2">
        <v>41941</v>
      </c>
      <c r="B124" s="1" t="s">
        <v>160</v>
      </c>
      <c r="C124" s="2">
        <v>41941</v>
      </c>
      <c r="D124" s="2">
        <v>41942</v>
      </c>
      <c r="E124">
        <v>4.99</v>
      </c>
      <c r="F124" t="s">
        <v>36</v>
      </c>
      <c r="G124">
        <v>123456789</v>
      </c>
      <c r="H124">
        <v>7.4745094303090001E+22</v>
      </c>
      <c r="I124" t="s">
        <v>675</v>
      </c>
      <c r="J124">
        <v>5732</v>
      </c>
      <c r="K124">
        <v>1</v>
      </c>
      <c r="L124">
        <v>4.99</v>
      </c>
      <c r="M124" t="s">
        <v>34</v>
      </c>
      <c r="N124" t="s">
        <v>54</v>
      </c>
      <c r="O124" t="s">
        <v>38</v>
      </c>
      <c r="Q124" s="12" t="str">
        <f t="shared" si="11"/>
        <v>4211</v>
      </c>
      <c r="R124" s="4" t="str">
        <f>LOOKUP(Q124,[1]Sheet2!$D$2:$D$199,[1]Sheet2!$B$2:$B$199)</f>
        <v>Callaway</v>
      </c>
      <c r="S124" s="5">
        <f t="shared" si="12"/>
        <v>4.99</v>
      </c>
      <c r="T124" s="18">
        <v>0.2</v>
      </c>
      <c r="U124" s="6">
        <f t="shared" si="13"/>
        <v>4.16</v>
      </c>
      <c r="V124" s="6">
        <f t="shared" si="14"/>
        <v>0.83000000000000007</v>
      </c>
      <c r="W124" s="19" t="str">
        <f t="shared" si="15"/>
        <v>CURRYS S/S</v>
      </c>
      <c r="X124" s="20" t="s">
        <v>50</v>
      </c>
      <c r="Y124" s="20" t="s">
        <v>51</v>
      </c>
      <c r="Z124" s="20" t="s">
        <v>162</v>
      </c>
      <c r="AA124" s="20" t="s">
        <v>168</v>
      </c>
      <c r="AB124" s="21"/>
      <c r="AC124" s="22">
        <f t="shared" si="10"/>
        <v>4.16</v>
      </c>
    </row>
    <row r="125" spans="1:29" x14ac:dyDescent="0.25">
      <c r="A125" s="2">
        <v>41941</v>
      </c>
      <c r="B125" s="1" t="s">
        <v>160</v>
      </c>
      <c r="C125" s="2">
        <v>41956</v>
      </c>
      <c r="D125" s="2">
        <v>41957</v>
      </c>
      <c r="E125">
        <v>11.02</v>
      </c>
      <c r="F125" t="s">
        <v>36</v>
      </c>
      <c r="G125">
        <v>0</v>
      </c>
      <c r="H125">
        <v>7.4085324318520996E+22</v>
      </c>
      <c r="I125" t="s">
        <v>676</v>
      </c>
      <c r="J125">
        <v>5074</v>
      </c>
      <c r="K125">
        <v>1</v>
      </c>
      <c r="L125">
        <v>11.02</v>
      </c>
      <c r="M125" t="s">
        <v>34</v>
      </c>
      <c r="N125" t="s">
        <v>555</v>
      </c>
      <c r="O125" t="s">
        <v>38</v>
      </c>
      <c r="Q125" s="12" t="str">
        <f t="shared" si="11"/>
        <v>4211</v>
      </c>
      <c r="R125" s="4" t="str">
        <f>LOOKUP(Q125,[1]Sheet2!$D$2:$D$199,[1]Sheet2!$B$2:$B$199)</f>
        <v>Callaway</v>
      </c>
      <c r="S125" s="5">
        <f t="shared" si="12"/>
        <v>11.02</v>
      </c>
      <c r="T125" s="18">
        <v>0.2</v>
      </c>
      <c r="U125" s="6">
        <f t="shared" si="13"/>
        <v>9.18</v>
      </c>
      <c r="V125" s="6">
        <f t="shared" si="14"/>
        <v>1.8399999999999999</v>
      </c>
      <c r="W125" s="19" t="str">
        <f t="shared" si="15"/>
        <v>GMS PLUMB &amp; HEAT SUP LTD</v>
      </c>
      <c r="X125" s="20" t="s">
        <v>50</v>
      </c>
      <c r="Y125" s="20" t="s">
        <v>51</v>
      </c>
      <c r="Z125" s="20" t="s">
        <v>162</v>
      </c>
      <c r="AA125" s="20" t="s">
        <v>163</v>
      </c>
      <c r="AB125" s="21"/>
      <c r="AC125" s="22">
        <f t="shared" si="10"/>
        <v>9.18</v>
      </c>
    </row>
    <row r="126" spans="1:29" x14ac:dyDescent="0.25">
      <c r="A126" s="2">
        <v>41941</v>
      </c>
      <c r="B126" s="1" t="s">
        <v>160</v>
      </c>
      <c r="C126" s="2">
        <v>41957</v>
      </c>
      <c r="D126" s="2">
        <v>41960</v>
      </c>
      <c r="E126">
        <v>58.97</v>
      </c>
      <c r="F126" t="s">
        <v>36</v>
      </c>
      <c r="G126">
        <v>0</v>
      </c>
      <c r="H126">
        <v>7.4929004319004397E+22</v>
      </c>
      <c r="I126" t="s">
        <v>164</v>
      </c>
      <c r="J126">
        <v>5065</v>
      </c>
      <c r="K126">
        <v>1</v>
      </c>
      <c r="L126">
        <v>58.97</v>
      </c>
      <c r="M126" t="s">
        <v>34</v>
      </c>
      <c r="N126" t="s">
        <v>165</v>
      </c>
      <c r="O126" t="s">
        <v>38</v>
      </c>
      <c r="Q126" s="12" t="str">
        <f t="shared" si="11"/>
        <v>4211</v>
      </c>
      <c r="R126" s="4" t="str">
        <f>LOOKUP(Q126,[1]Sheet2!$D$2:$D$199,[1]Sheet2!$B$2:$B$199)</f>
        <v>Callaway</v>
      </c>
      <c r="S126" s="5">
        <f t="shared" si="12"/>
        <v>58.97</v>
      </c>
      <c r="T126" s="18">
        <v>0.2</v>
      </c>
      <c r="U126" s="6">
        <f t="shared" si="13"/>
        <v>49.14</v>
      </c>
      <c r="V126" s="6">
        <f t="shared" si="14"/>
        <v>9.8299999999999983</v>
      </c>
      <c r="W126" s="19" t="str">
        <f t="shared" si="15"/>
        <v>RS COMPONENTS</v>
      </c>
      <c r="X126" s="20" t="s">
        <v>50</v>
      </c>
      <c r="Y126" s="20" t="s">
        <v>51</v>
      </c>
      <c r="Z126" s="20" t="s">
        <v>162</v>
      </c>
      <c r="AA126" s="20" t="s">
        <v>168</v>
      </c>
      <c r="AB126" s="21"/>
      <c r="AC126" s="22">
        <f t="shared" si="10"/>
        <v>49.14</v>
      </c>
    </row>
    <row r="127" spans="1:29" x14ac:dyDescent="0.25">
      <c r="A127" s="2">
        <v>41941</v>
      </c>
      <c r="B127" s="1" t="s">
        <v>160</v>
      </c>
      <c r="C127" s="2">
        <v>41961</v>
      </c>
      <c r="D127" s="2">
        <v>41962</v>
      </c>
      <c r="E127">
        <v>118.9</v>
      </c>
      <c r="F127" t="s">
        <v>36</v>
      </c>
      <c r="G127">
        <v>0</v>
      </c>
      <c r="H127">
        <v>7.4056574322522999E+22</v>
      </c>
      <c r="I127" t="s">
        <v>166</v>
      </c>
      <c r="J127">
        <v>5251</v>
      </c>
      <c r="K127">
        <v>1</v>
      </c>
      <c r="L127">
        <v>118.9</v>
      </c>
      <c r="M127" t="s">
        <v>34</v>
      </c>
      <c r="N127" t="s">
        <v>167</v>
      </c>
      <c r="O127" t="s">
        <v>38</v>
      </c>
      <c r="Q127" s="12" t="str">
        <f t="shared" si="11"/>
        <v>4211</v>
      </c>
      <c r="R127" s="4" t="str">
        <f>LOOKUP(Q127,[1]Sheet2!$D$2:$D$199,[1]Sheet2!$B$2:$B$199)</f>
        <v>Callaway</v>
      </c>
      <c r="S127" s="5">
        <f t="shared" si="12"/>
        <v>118.9</v>
      </c>
      <c r="T127" s="18">
        <v>0.2</v>
      </c>
      <c r="U127" s="6">
        <f t="shared" si="13"/>
        <v>99.08</v>
      </c>
      <c r="V127" s="6">
        <f t="shared" si="14"/>
        <v>19.820000000000007</v>
      </c>
      <c r="W127" s="19" t="str">
        <f t="shared" si="15"/>
        <v>BLANDFORD TOOLS LTD</v>
      </c>
      <c r="X127" s="20" t="s">
        <v>50</v>
      </c>
      <c r="Y127" s="20" t="s">
        <v>51</v>
      </c>
      <c r="Z127" s="20" t="s">
        <v>162</v>
      </c>
      <c r="AA127" s="20" t="s">
        <v>168</v>
      </c>
      <c r="AB127" s="21"/>
      <c r="AC127" s="22">
        <f t="shared" si="10"/>
        <v>99.08</v>
      </c>
    </row>
    <row r="128" spans="1:29" x14ac:dyDescent="0.25">
      <c r="A128" s="2">
        <v>41941</v>
      </c>
      <c r="B128" s="1" t="s">
        <v>160</v>
      </c>
      <c r="C128" s="2">
        <v>41962</v>
      </c>
      <c r="D128" s="2">
        <v>41963</v>
      </c>
      <c r="E128">
        <v>74.03</v>
      </c>
      <c r="F128" t="s">
        <v>36</v>
      </c>
      <c r="G128">
        <v>0</v>
      </c>
      <c r="H128">
        <v>7.4056574323525002E+22</v>
      </c>
      <c r="I128" t="s">
        <v>166</v>
      </c>
      <c r="J128">
        <v>5251</v>
      </c>
      <c r="K128">
        <v>1</v>
      </c>
      <c r="L128">
        <v>74.03</v>
      </c>
      <c r="M128" t="s">
        <v>34</v>
      </c>
      <c r="N128" t="s">
        <v>167</v>
      </c>
      <c r="O128" t="s">
        <v>38</v>
      </c>
      <c r="Q128" s="12" t="str">
        <f t="shared" si="11"/>
        <v>4211</v>
      </c>
      <c r="R128" s="4" t="str">
        <f>LOOKUP(Q128,[1]Sheet2!$D$2:$D$199,[1]Sheet2!$B$2:$B$199)</f>
        <v>Callaway</v>
      </c>
      <c r="S128" s="5">
        <f t="shared" si="12"/>
        <v>74.03</v>
      </c>
      <c r="T128" s="18">
        <v>0.2</v>
      </c>
      <c r="U128" s="6">
        <f t="shared" si="13"/>
        <v>61.69</v>
      </c>
      <c r="V128" s="6">
        <f t="shared" si="14"/>
        <v>12.340000000000003</v>
      </c>
      <c r="W128" s="19" t="str">
        <f t="shared" si="15"/>
        <v>BLANDFORD TOOLS LTD</v>
      </c>
      <c r="X128" s="20" t="s">
        <v>50</v>
      </c>
      <c r="Y128" s="20" t="s">
        <v>51</v>
      </c>
      <c r="Z128" s="20" t="s">
        <v>162</v>
      </c>
      <c r="AA128" s="20" t="s">
        <v>168</v>
      </c>
      <c r="AB128" s="21"/>
      <c r="AC128" s="22">
        <f t="shared" si="10"/>
        <v>61.69</v>
      </c>
    </row>
    <row r="129" spans="1:29" x14ac:dyDescent="0.25">
      <c r="A129" s="2">
        <v>41941</v>
      </c>
      <c r="B129" s="1" t="s">
        <v>160</v>
      </c>
      <c r="C129" s="2">
        <v>41961</v>
      </c>
      <c r="D129" s="2">
        <v>41963</v>
      </c>
      <c r="E129">
        <v>114.98</v>
      </c>
      <c r="F129" t="s">
        <v>36</v>
      </c>
      <c r="G129">
        <v>0</v>
      </c>
      <c r="H129">
        <v>7.467858432404E+22</v>
      </c>
      <c r="I129" t="s">
        <v>677</v>
      </c>
      <c r="J129">
        <v>5940</v>
      </c>
      <c r="K129">
        <v>1</v>
      </c>
      <c r="L129">
        <v>114.98</v>
      </c>
      <c r="M129" t="s">
        <v>34</v>
      </c>
      <c r="N129" t="s">
        <v>678</v>
      </c>
      <c r="O129" t="s">
        <v>38</v>
      </c>
      <c r="Q129" s="12" t="str">
        <f t="shared" si="11"/>
        <v>4211</v>
      </c>
      <c r="R129" s="4" t="str">
        <f>LOOKUP(Q129,[1]Sheet2!$D$2:$D$199,[1]Sheet2!$B$2:$B$199)</f>
        <v>Callaway</v>
      </c>
      <c r="S129" s="5">
        <f t="shared" si="12"/>
        <v>114.98</v>
      </c>
      <c r="T129" s="18">
        <v>0.2</v>
      </c>
      <c r="U129" s="6">
        <f t="shared" si="13"/>
        <v>95.82</v>
      </c>
      <c r="V129" s="6">
        <f t="shared" si="14"/>
        <v>19.160000000000011</v>
      </c>
      <c r="W129" s="19" t="str">
        <f t="shared" si="15"/>
        <v>HALFORDS ON LINE</v>
      </c>
      <c r="X129" s="20" t="s">
        <v>50</v>
      </c>
      <c r="Y129" s="20" t="s">
        <v>51</v>
      </c>
      <c r="Z129" s="20" t="s">
        <v>162</v>
      </c>
      <c r="AA129" s="20" t="s">
        <v>163</v>
      </c>
      <c r="AB129" s="21"/>
      <c r="AC129" s="22">
        <f t="shared" si="10"/>
        <v>95.82</v>
      </c>
    </row>
    <row r="130" spans="1:29" x14ac:dyDescent="0.25">
      <c r="A130" s="2">
        <v>41941</v>
      </c>
      <c r="B130" s="1" t="s">
        <v>160</v>
      </c>
      <c r="C130" s="2">
        <v>41967</v>
      </c>
      <c r="D130" s="2">
        <v>41968</v>
      </c>
      <c r="E130">
        <v>31.08</v>
      </c>
      <c r="F130" t="s">
        <v>36</v>
      </c>
      <c r="G130">
        <v>0</v>
      </c>
      <c r="H130">
        <v>7.4916774329069997E+22</v>
      </c>
      <c r="I130" t="s">
        <v>679</v>
      </c>
      <c r="J130">
        <v>5533</v>
      </c>
      <c r="K130">
        <v>1</v>
      </c>
      <c r="L130">
        <v>31.08</v>
      </c>
      <c r="M130" t="s">
        <v>34</v>
      </c>
      <c r="N130" t="s">
        <v>496</v>
      </c>
      <c r="O130" t="s">
        <v>38</v>
      </c>
      <c r="Q130" s="12" t="str">
        <f t="shared" si="11"/>
        <v>4211</v>
      </c>
      <c r="R130" s="4" t="str">
        <f>LOOKUP(Q130,[1]Sheet2!$D$2:$D$199,[1]Sheet2!$B$2:$B$199)</f>
        <v>Callaway</v>
      </c>
      <c r="S130" s="5">
        <f t="shared" si="12"/>
        <v>31.08</v>
      </c>
      <c r="T130" s="18">
        <v>0.2</v>
      </c>
      <c r="U130" s="6">
        <f t="shared" si="13"/>
        <v>25.9</v>
      </c>
      <c r="V130" s="6">
        <f t="shared" si="14"/>
        <v>5.18</v>
      </c>
      <c r="W130" s="19" t="str">
        <f t="shared" si="15"/>
        <v>REFINISH SYSTEMS LTD</v>
      </c>
      <c r="X130" s="20" t="s">
        <v>50</v>
      </c>
      <c r="Y130" s="20" t="s">
        <v>51</v>
      </c>
      <c r="Z130" s="20" t="s">
        <v>162</v>
      </c>
      <c r="AA130" s="20" t="s">
        <v>163</v>
      </c>
      <c r="AB130" s="21"/>
      <c r="AC130" s="22">
        <f t="shared" si="10"/>
        <v>25.9</v>
      </c>
    </row>
    <row r="131" spans="1:29" x14ac:dyDescent="0.25">
      <c r="A131" s="2">
        <v>41941</v>
      </c>
      <c r="B131" s="1" t="s">
        <v>160</v>
      </c>
      <c r="C131" s="2">
        <v>41967</v>
      </c>
      <c r="D131" s="2">
        <v>41968</v>
      </c>
      <c r="E131">
        <v>37.28</v>
      </c>
      <c r="F131" t="s">
        <v>36</v>
      </c>
      <c r="G131">
        <v>0</v>
      </c>
      <c r="H131">
        <v>7.4085324329469002E+22</v>
      </c>
      <c r="I131" t="s">
        <v>236</v>
      </c>
      <c r="J131">
        <v>763</v>
      </c>
      <c r="K131">
        <v>1</v>
      </c>
      <c r="L131">
        <v>37.28</v>
      </c>
      <c r="M131" t="s">
        <v>34</v>
      </c>
      <c r="N131" t="s">
        <v>54</v>
      </c>
      <c r="O131" t="s">
        <v>38</v>
      </c>
      <c r="Q131" s="12" t="str">
        <f t="shared" si="11"/>
        <v>4211</v>
      </c>
      <c r="R131" s="4" t="str">
        <f>LOOKUP(Q131,[1]Sheet2!$D$2:$D$199,[1]Sheet2!$B$2:$B$199)</f>
        <v>Callaway</v>
      </c>
      <c r="S131" s="5">
        <f t="shared" si="12"/>
        <v>37.28</v>
      </c>
      <c r="T131" s="18" t="s">
        <v>43</v>
      </c>
      <c r="U131" s="6">
        <f t="shared" si="13"/>
        <v>37.28</v>
      </c>
      <c r="V131" s="6">
        <f t="shared" si="14"/>
        <v>0</v>
      </c>
      <c r="W131" s="19" t="str">
        <f t="shared" si="15"/>
        <v>SCATS COUNTRYSTORE 60</v>
      </c>
      <c r="X131" s="20" t="s">
        <v>50</v>
      </c>
      <c r="Y131" s="20" t="s">
        <v>51</v>
      </c>
      <c r="Z131" s="20" t="s">
        <v>162</v>
      </c>
      <c r="AA131" s="20" t="s">
        <v>168</v>
      </c>
      <c r="AB131" s="21"/>
      <c r="AC131" s="22">
        <f t="shared" si="10"/>
        <v>37.28</v>
      </c>
    </row>
    <row r="132" spans="1:29" x14ac:dyDescent="0.25">
      <c r="A132" s="2">
        <v>41941</v>
      </c>
      <c r="B132" s="1" t="s">
        <v>160</v>
      </c>
      <c r="C132" s="2">
        <v>41968</v>
      </c>
      <c r="D132" s="2">
        <v>41969</v>
      </c>
      <c r="E132">
        <v>27.99</v>
      </c>
      <c r="F132" t="s">
        <v>36</v>
      </c>
      <c r="G132" t="s">
        <v>680</v>
      </c>
      <c r="H132">
        <v>7.43132243290009E+22</v>
      </c>
      <c r="I132" t="s">
        <v>108</v>
      </c>
      <c r="J132">
        <v>5942</v>
      </c>
      <c r="K132">
        <v>1</v>
      </c>
      <c r="L132">
        <v>27.99</v>
      </c>
      <c r="M132" t="s">
        <v>34</v>
      </c>
      <c r="N132" t="s">
        <v>76</v>
      </c>
      <c r="O132" t="s">
        <v>77</v>
      </c>
      <c r="Q132" s="12" t="str">
        <f t="shared" si="11"/>
        <v>4211</v>
      </c>
      <c r="R132" s="4" t="str">
        <f>LOOKUP(Q132,[1]Sheet2!$D$2:$D$199,[1]Sheet2!$B$2:$B$199)</f>
        <v>Callaway</v>
      </c>
      <c r="S132" s="5">
        <f t="shared" si="12"/>
        <v>27.99</v>
      </c>
      <c r="T132" s="18">
        <v>0.2</v>
      </c>
      <c r="U132" s="6">
        <f t="shared" si="13"/>
        <v>23.33</v>
      </c>
      <c r="V132" s="6">
        <f t="shared" si="14"/>
        <v>4.66</v>
      </c>
      <c r="W132" s="19" t="str">
        <f t="shared" si="15"/>
        <v>Amazon *Mktplce EU-UK</v>
      </c>
      <c r="X132" s="20" t="s">
        <v>50</v>
      </c>
      <c r="Y132" s="20" t="s">
        <v>51</v>
      </c>
      <c r="Z132" s="20" t="s">
        <v>162</v>
      </c>
      <c r="AA132" s="20" t="s">
        <v>79</v>
      </c>
      <c r="AB132" s="21"/>
      <c r="AC132" s="22">
        <f t="shared" ref="AC132:AC143" si="16">U132</f>
        <v>23.33</v>
      </c>
    </row>
    <row r="133" spans="1:29" x14ac:dyDescent="0.25">
      <c r="A133" s="2">
        <v>41941</v>
      </c>
      <c r="B133" s="1" t="s">
        <v>160</v>
      </c>
      <c r="C133" s="2">
        <v>41969</v>
      </c>
      <c r="D133" s="2">
        <v>41970</v>
      </c>
      <c r="E133">
        <v>27.9</v>
      </c>
      <c r="F133" t="s">
        <v>36</v>
      </c>
      <c r="G133">
        <v>0</v>
      </c>
      <c r="H133">
        <v>7.4056574330525001E+22</v>
      </c>
      <c r="I133" t="s">
        <v>166</v>
      </c>
      <c r="J133">
        <v>5251</v>
      </c>
      <c r="K133">
        <v>1</v>
      </c>
      <c r="L133">
        <v>27.9</v>
      </c>
      <c r="M133" t="s">
        <v>34</v>
      </c>
      <c r="N133" t="s">
        <v>167</v>
      </c>
      <c r="O133" t="s">
        <v>38</v>
      </c>
      <c r="Q133" s="12" t="str">
        <f t="shared" si="11"/>
        <v>4211</v>
      </c>
      <c r="R133" s="4" t="str">
        <f>LOOKUP(Q133,[1]Sheet2!$D$2:$D$199,[1]Sheet2!$B$2:$B$199)</f>
        <v>Callaway</v>
      </c>
      <c r="S133" s="5">
        <f t="shared" si="12"/>
        <v>27.9</v>
      </c>
      <c r="T133" s="18">
        <v>0.2</v>
      </c>
      <c r="U133" s="6">
        <f t="shared" si="13"/>
        <v>23.25</v>
      </c>
      <c r="V133" s="6">
        <f t="shared" si="14"/>
        <v>4.6499999999999986</v>
      </c>
      <c r="W133" s="19" t="str">
        <f t="shared" si="15"/>
        <v>BLANDFORD TOOLS LTD</v>
      </c>
      <c r="X133" s="20" t="s">
        <v>50</v>
      </c>
      <c r="Y133" s="20" t="s">
        <v>51</v>
      </c>
      <c r="Z133" s="20" t="s">
        <v>162</v>
      </c>
      <c r="AA133" s="20" t="s">
        <v>168</v>
      </c>
      <c r="AB133" s="21"/>
      <c r="AC133" s="22">
        <f t="shared" si="16"/>
        <v>23.25</v>
      </c>
    </row>
    <row r="134" spans="1:29" x14ac:dyDescent="0.25">
      <c r="A134" s="2">
        <v>41941</v>
      </c>
      <c r="B134" s="1" t="s">
        <v>160</v>
      </c>
      <c r="C134" s="2">
        <v>41970</v>
      </c>
      <c r="D134" s="2">
        <v>41971</v>
      </c>
      <c r="E134">
        <v>42.72</v>
      </c>
      <c r="F134" t="s">
        <v>36</v>
      </c>
      <c r="G134">
        <v>0</v>
      </c>
      <c r="H134">
        <v>7.4085324331515998E+22</v>
      </c>
      <c r="I134" t="s">
        <v>681</v>
      </c>
      <c r="J134">
        <v>8911</v>
      </c>
      <c r="K134">
        <v>1</v>
      </c>
      <c r="L134">
        <v>42.72</v>
      </c>
      <c r="M134" t="s">
        <v>34</v>
      </c>
      <c r="N134" t="s">
        <v>678</v>
      </c>
      <c r="O134" t="s">
        <v>38</v>
      </c>
      <c r="Q134" s="12" t="str">
        <f t="shared" si="11"/>
        <v>4211</v>
      </c>
      <c r="R134" s="4" t="str">
        <f>LOOKUP(Q134,[1]Sheet2!$D$2:$D$199,[1]Sheet2!$B$2:$B$199)</f>
        <v>Callaway</v>
      </c>
      <c r="S134" s="5">
        <f t="shared" si="12"/>
        <v>42.72</v>
      </c>
      <c r="T134" s="18">
        <v>0.2</v>
      </c>
      <c r="U134" s="6">
        <f t="shared" si="13"/>
        <v>35.6</v>
      </c>
      <c r="V134" s="6">
        <f t="shared" si="14"/>
        <v>7.1199999999999974</v>
      </c>
      <c r="W134" s="19" t="str">
        <f t="shared" si="15"/>
        <v>SPRINGMASTERS LTD</v>
      </c>
      <c r="X134" s="20" t="s">
        <v>50</v>
      </c>
      <c r="Y134" s="20" t="s">
        <v>51</v>
      </c>
      <c r="Z134" s="20" t="s">
        <v>162</v>
      </c>
      <c r="AA134" s="20" t="s">
        <v>163</v>
      </c>
      <c r="AB134" s="21"/>
      <c r="AC134" s="22">
        <f t="shared" si="16"/>
        <v>35.6</v>
      </c>
    </row>
    <row r="135" spans="1:29" x14ac:dyDescent="0.25">
      <c r="A135" s="2">
        <v>41941</v>
      </c>
      <c r="B135" s="1" t="s">
        <v>498</v>
      </c>
      <c r="C135" s="2">
        <v>41946</v>
      </c>
      <c r="D135" s="2">
        <v>41947</v>
      </c>
      <c r="E135">
        <v>39.950000000000003</v>
      </c>
      <c r="F135" t="s">
        <v>36</v>
      </c>
      <c r="G135">
        <v>0</v>
      </c>
      <c r="H135">
        <v>7.4929004308006504E+22</v>
      </c>
      <c r="I135" t="s">
        <v>337</v>
      </c>
      <c r="J135">
        <v>5812</v>
      </c>
      <c r="K135">
        <v>1</v>
      </c>
      <c r="L135">
        <v>39.950000000000003</v>
      </c>
      <c r="M135" t="s">
        <v>34</v>
      </c>
      <c r="N135" t="s">
        <v>682</v>
      </c>
      <c r="O135" t="s">
        <v>38</v>
      </c>
      <c r="Q135" s="12" t="str">
        <f t="shared" ref="Q135:Q143" si="17">MID(B135,13,4)</f>
        <v>4229</v>
      </c>
      <c r="R135" s="4" t="str">
        <f>LOOKUP(Q135,[1]Sheet2!$D$2:$D$199,[1]Sheet2!$B$2:$B$199)</f>
        <v>Myers</v>
      </c>
      <c r="S135" s="5">
        <f t="shared" si="12"/>
        <v>39.950000000000003</v>
      </c>
      <c r="T135" s="18">
        <v>0.2</v>
      </c>
      <c r="U135" s="6">
        <f t="shared" si="13"/>
        <v>33.29</v>
      </c>
      <c r="V135" s="6">
        <f t="shared" si="14"/>
        <v>6.6600000000000037</v>
      </c>
      <c r="W135" s="19" t="str">
        <f t="shared" si="15"/>
        <v>DOMINOS PIZZA</v>
      </c>
      <c r="X135" s="20" t="s">
        <v>39</v>
      </c>
      <c r="Y135" s="20" t="s">
        <v>47</v>
      </c>
      <c r="Z135" s="20" t="s">
        <v>640</v>
      </c>
      <c r="AA135" s="20" t="s">
        <v>42</v>
      </c>
      <c r="AB135" s="21"/>
      <c r="AC135" s="22">
        <f t="shared" si="16"/>
        <v>33.29</v>
      </c>
    </row>
    <row r="136" spans="1:29" x14ac:dyDescent="0.25">
      <c r="A136" s="2">
        <v>41941</v>
      </c>
      <c r="B136" s="1" t="s">
        <v>169</v>
      </c>
      <c r="C136" s="2">
        <v>41944</v>
      </c>
      <c r="D136" s="2">
        <v>41946</v>
      </c>
      <c r="E136">
        <v>21.7</v>
      </c>
      <c r="F136" t="s">
        <v>36</v>
      </c>
      <c r="G136">
        <v>0</v>
      </c>
      <c r="H136">
        <v>7.4745104306010398E+22</v>
      </c>
      <c r="I136" t="s">
        <v>683</v>
      </c>
      <c r="J136">
        <v>5462</v>
      </c>
      <c r="K136">
        <v>1</v>
      </c>
      <c r="L136">
        <v>21.7</v>
      </c>
      <c r="M136" t="s">
        <v>34</v>
      </c>
      <c r="N136" t="s">
        <v>101</v>
      </c>
      <c r="O136" t="s">
        <v>38</v>
      </c>
      <c r="Q136" s="12" t="str">
        <f t="shared" si="17"/>
        <v>4237</v>
      </c>
      <c r="R136" s="4" t="str">
        <f>LOOKUP(Q136,[1]Sheet2!$D$2:$D$199,[1]Sheet2!$B$2:$B$199)</f>
        <v>Fox</v>
      </c>
      <c r="S136" s="5">
        <f t="shared" si="12"/>
        <v>21.7</v>
      </c>
      <c r="T136" s="18">
        <v>0.2</v>
      </c>
      <c r="U136" s="6">
        <f t="shared" si="13"/>
        <v>18.079999999999998</v>
      </c>
      <c r="V136" s="6">
        <f t="shared" si="14"/>
        <v>3.620000000000001</v>
      </c>
      <c r="W136" s="19" t="str">
        <f t="shared" si="15"/>
        <v>PATISSERIE MARK BENNET</v>
      </c>
      <c r="X136" s="20" t="s">
        <v>39</v>
      </c>
      <c r="Y136" s="20" t="s">
        <v>47</v>
      </c>
      <c r="Z136" s="20" t="s">
        <v>640</v>
      </c>
      <c r="AA136" s="20" t="s">
        <v>42</v>
      </c>
      <c r="AB136" s="21"/>
      <c r="AC136" s="22">
        <f t="shared" si="16"/>
        <v>18.079999999999998</v>
      </c>
    </row>
    <row r="137" spans="1:29" x14ac:dyDescent="0.25">
      <c r="A137" s="2">
        <v>41941</v>
      </c>
      <c r="B137" s="1" t="s">
        <v>169</v>
      </c>
      <c r="C137" s="2">
        <v>41943</v>
      </c>
      <c r="D137" s="2">
        <v>41946</v>
      </c>
      <c r="E137">
        <v>17.12</v>
      </c>
      <c r="F137" t="s">
        <v>36</v>
      </c>
      <c r="G137">
        <v>0</v>
      </c>
      <c r="H137">
        <v>7.4929324306412901E+22</v>
      </c>
      <c r="I137" t="s">
        <v>684</v>
      </c>
      <c r="J137">
        <v>7372</v>
      </c>
      <c r="K137">
        <v>1</v>
      </c>
      <c r="L137">
        <v>17.12</v>
      </c>
      <c r="M137" t="s">
        <v>34</v>
      </c>
      <c r="N137" t="s">
        <v>685</v>
      </c>
      <c r="O137" t="s">
        <v>77</v>
      </c>
      <c r="Q137" s="12" t="str">
        <f t="shared" si="17"/>
        <v>4237</v>
      </c>
      <c r="R137" s="4" t="str">
        <f>LOOKUP(Q137,[1]Sheet2!$D$2:$D$199,[1]Sheet2!$B$2:$B$199)</f>
        <v>Fox</v>
      </c>
      <c r="S137" s="5">
        <f t="shared" si="12"/>
        <v>17.12</v>
      </c>
      <c r="T137" s="18" t="s">
        <v>43</v>
      </c>
      <c r="U137" s="6">
        <f t="shared" si="13"/>
        <v>17.12</v>
      </c>
      <c r="V137" s="6">
        <f t="shared" si="14"/>
        <v>0</v>
      </c>
      <c r="W137" s="19" t="str">
        <f t="shared" si="15"/>
        <v>DRI MEMEO INC</v>
      </c>
      <c r="X137" s="20" t="s">
        <v>111</v>
      </c>
      <c r="Y137" s="20" t="s">
        <v>171</v>
      </c>
      <c r="Z137" s="20" t="s">
        <v>172</v>
      </c>
      <c r="AA137" s="20" t="s">
        <v>102</v>
      </c>
      <c r="AB137" s="21"/>
      <c r="AC137" s="22">
        <f t="shared" si="16"/>
        <v>17.12</v>
      </c>
    </row>
    <row r="138" spans="1:29" x14ac:dyDescent="0.25">
      <c r="A138" s="2">
        <v>41941</v>
      </c>
      <c r="B138" s="1" t="s">
        <v>169</v>
      </c>
      <c r="C138" s="2">
        <v>41946</v>
      </c>
      <c r="D138" s="2">
        <v>41947</v>
      </c>
      <c r="E138">
        <v>5.8</v>
      </c>
      <c r="F138" t="s">
        <v>36</v>
      </c>
      <c r="G138">
        <v>0</v>
      </c>
      <c r="H138">
        <v>7.4929004307004703E+22</v>
      </c>
      <c r="I138" t="s">
        <v>686</v>
      </c>
      <c r="J138">
        <v>5812</v>
      </c>
      <c r="K138">
        <v>1</v>
      </c>
      <c r="L138">
        <v>5.8</v>
      </c>
      <c r="M138" t="s">
        <v>34</v>
      </c>
      <c r="N138" t="s">
        <v>167</v>
      </c>
      <c r="O138" t="s">
        <v>38</v>
      </c>
      <c r="Q138" s="12" t="str">
        <f t="shared" si="17"/>
        <v>4237</v>
      </c>
      <c r="R138" s="4" t="str">
        <f>LOOKUP(Q138,[1]Sheet2!$D$2:$D$199,[1]Sheet2!$B$2:$B$199)</f>
        <v>Fox</v>
      </c>
      <c r="S138" s="5">
        <f t="shared" si="12"/>
        <v>5.8</v>
      </c>
      <c r="T138" s="18">
        <v>0.2</v>
      </c>
      <c r="U138" s="6">
        <f t="shared" si="13"/>
        <v>4.83</v>
      </c>
      <c r="V138" s="6">
        <f t="shared" si="14"/>
        <v>0.96999999999999975</v>
      </c>
      <c r="W138" s="19" t="str">
        <f t="shared" si="15"/>
        <v>SUBWAY BLANDFORD</v>
      </c>
      <c r="X138" s="20" t="s">
        <v>39</v>
      </c>
      <c r="Y138" s="20" t="s">
        <v>47</v>
      </c>
      <c r="Z138" s="20" t="s">
        <v>640</v>
      </c>
      <c r="AA138" s="20" t="s">
        <v>42</v>
      </c>
      <c r="AB138" s="21"/>
      <c r="AC138" s="22">
        <f t="shared" si="16"/>
        <v>4.83</v>
      </c>
    </row>
    <row r="139" spans="1:29" x14ac:dyDescent="0.25">
      <c r="A139" s="2">
        <v>41941</v>
      </c>
      <c r="B139" s="1" t="s">
        <v>169</v>
      </c>
      <c r="C139" s="2">
        <v>41957</v>
      </c>
      <c r="D139" s="2">
        <v>41961</v>
      </c>
      <c r="E139">
        <v>173.04</v>
      </c>
      <c r="F139" t="s">
        <v>36</v>
      </c>
      <c r="G139">
        <v>0</v>
      </c>
      <c r="H139">
        <v>7.49293243220897E+22</v>
      </c>
      <c r="I139" t="s">
        <v>687</v>
      </c>
      <c r="J139">
        <v>4816</v>
      </c>
      <c r="K139">
        <v>1</v>
      </c>
      <c r="L139">
        <v>173.04</v>
      </c>
      <c r="M139" t="s">
        <v>34</v>
      </c>
      <c r="N139" t="s">
        <v>688</v>
      </c>
      <c r="O139" t="s">
        <v>77</v>
      </c>
      <c r="Q139" s="12" t="str">
        <f t="shared" si="17"/>
        <v>4237</v>
      </c>
      <c r="R139" s="4" t="str">
        <f>LOOKUP(Q139,[1]Sheet2!$D$2:$D$199,[1]Sheet2!$B$2:$B$199)</f>
        <v>Fox</v>
      </c>
      <c r="S139" s="5">
        <f t="shared" si="12"/>
        <v>173.04</v>
      </c>
      <c r="T139" s="18" t="s">
        <v>43</v>
      </c>
      <c r="U139" s="6">
        <f t="shared" si="13"/>
        <v>173.04</v>
      </c>
      <c r="V139" s="6">
        <f t="shared" si="14"/>
        <v>0</v>
      </c>
      <c r="W139" s="19" t="str">
        <f t="shared" si="15"/>
        <v>SURVEYMONKEY.COM</v>
      </c>
      <c r="X139" s="20" t="s">
        <v>111</v>
      </c>
      <c r="Y139" s="20" t="s">
        <v>171</v>
      </c>
      <c r="Z139" s="20" t="s">
        <v>172</v>
      </c>
      <c r="AA139" s="20" t="s">
        <v>689</v>
      </c>
      <c r="AB139" s="21"/>
      <c r="AC139" s="22">
        <f t="shared" si="16"/>
        <v>173.04</v>
      </c>
    </row>
    <row r="140" spans="1:29" x14ac:dyDescent="0.25">
      <c r="A140" s="2">
        <v>41941</v>
      </c>
      <c r="B140" s="1" t="s">
        <v>175</v>
      </c>
      <c r="C140" s="2">
        <v>41943</v>
      </c>
      <c r="D140" s="2">
        <v>41946</v>
      </c>
      <c r="E140">
        <v>960.05</v>
      </c>
      <c r="F140" t="s">
        <v>36</v>
      </c>
      <c r="G140">
        <v>0</v>
      </c>
      <c r="H140">
        <v>7.4678584305010099E+22</v>
      </c>
      <c r="I140" t="s">
        <v>690</v>
      </c>
      <c r="J140">
        <v>5655</v>
      </c>
      <c r="K140">
        <v>1</v>
      </c>
      <c r="L140">
        <v>960.05</v>
      </c>
      <c r="M140" t="s">
        <v>34</v>
      </c>
      <c r="N140" t="s">
        <v>101</v>
      </c>
      <c r="O140" t="s">
        <v>38</v>
      </c>
      <c r="Q140" s="12" t="str">
        <f t="shared" si="17"/>
        <v>7602</v>
      </c>
      <c r="R140" s="4" t="str">
        <f>LOOKUP(Q140,[1]Sheet2!$D$2:$D$199,[1]Sheet2!$B$2:$B$199)</f>
        <v>Granger</v>
      </c>
      <c r="S140" s="5">
        <f t="shared" si="12"/>
        <v>960.05</v>
      </c>
      <c r="T140" s="18">
        <v>0.2</v>
      </c>
      <c r="U140" s="6">
        <f t="shared" si="13"/>
        <v>800.04</v>
      </c>
      <c r="V140" s="6">
        <f t="shared" si="14"/>
        <v>160.01</v>
      </c>
      <c r="W140" s="19" t="str">
        <f t="shared" si="15"/>
        <v>GO OUTDOORS-POOLE</v>
      </c>
      <c r="X140" s="20" t="s">
        <v>39</v>
      </c>
      <c r="Y140" s="20" t="s">
        <v>47</v>
      </c>
      <c r="Z140" s="20" t="s">
        <v>640</v>
      </c>
      <c r="AA140" s="20" t="s">
        <v>102</v>
      </c>
      <c r="AB140" s="21"/>
      <c r="AC140" s="22">
        <f t="shared" si="16"/>
        <v>800.04</v>
      </c>
    </row>
    <row r="141" spans="1:29" x14ac:dyDescent="0.25">
      <c r="A141" s="2">
        <v>41941</v>
      </c>
      <c r="B141" s="1" t="s">
        <v>691</v>
      </c>
      <c r="C141" s="2">
        <v>41940</v>
      </c>
      <c r="D141" s="2">
        <v>41941</v>
      </c>
      <c r="E141">
        <v>9.77</v>
      </c>
      <c r="F141" t="s">
        <v>36</v>
      </c>
      <c r="G141">
        <v>0</v>
      </c>
      <c r="H141">
        <v>7.4745094302080197E+22</v>
      </c>
      <c r="I141" t="s">
        <v>366</v>
      </c>
      <c r="J141">
        <v>5411</v>
      </c>
      <c r="K141">
        <v>1</v>
      </c>
      <c r="L141">
        <v>9.77</v>
      </c>
      <c r="M141" t="s">
        <v>34</v>
      </c>
      <c r="N141" t="s">
        <v>595</v>
      </c>
      <c r="O141" t="s">
        <v>38</v>
      </c>
      <c r="Q141" s="12" t="str">
        <f t="shared" si="17"/>
        <v>3386</v>
      </c>
      <c r="R141" s="4" t="str">
        <f>LOOKUP(Q141,[1]Sheet2!$D$2:$D$199,[1]Sheet2!$B$2:$B$199)</f>
        <v>McGowan</v>
      </c>
      <c r="S141" s="5">
        <v>9.1999999999999993</v>
      </c>
      <c r="T141" s="18" t="s">
        <v>43</v>
      </c>
      <c r="U141" s="6">
        <f t="shared" si="13"/>
        <v>9.1999999999999993</v>
      </c>
      <c r="V141" s="6">
        <f t="shared" si="14"/>
        <v>0</v>
      </c>
      <c r="W141" s="19" t="str">
        <f t="shared" si="15"/>
        <v>ASDA SUPERSTORE</v>
      </c>
      <c r="X141" s="20" t="s">
        <v>471</v>
      </c>
      <c r="Y141" s="20" t="s">
        <v>112</v>
      </c>
      <c r="Z141" s="20" t="s">
        <v>89</v>
      </c>
      <c r="AA141" s="20" t="s">
        <v>430</v>
      </c>
      <c r="AB141" s="21"/>
      <c r="AC141" s="22">
        <f t="shared" si="16"/>
        <v>9.1999999999999993</v>
      </c>
    </row>
    <row r="142" spans="1:29" x14ac:dyDescent="0.25">
      <c r="A142" s="2">
        <v>41941</v>
      </c>
      <c r="B142" s="1" t="s">
        <v>691</v>
      </c>
      <c r="C142" s="2">
        <v>41940</v>
      </c>
      <c r="D142" s="2">
        <v>41941</v>
      </c>
      <c r="F142" t="s">
        <v>36</v>
      </c>
      <c r="G142">
        <v>0</v>
      </c>
      <c r="H142">
        <v>7.4745094302080197E+22</v>
      </c>
      <c r="I142" t="s">
        <v>366</v>
      </c>
      <c r="J142">
        <v>5411</v>
      </c>
      <c r="K142">
        <v>1</v>
      </c>
      <c r="M142" t="s">
        <v>34</v>
      </c>
      <c r="N142" t="s">
        <v>595</v>
      </c>
      <c r="O142" t="s">
        <v>38</v>
      </c>
      <c r="Q142" s="12" t="str">
        <f t="shared" si="17"/>
        <v>3386</v>
      </c>
      <c r="R142" s="4" t="str">
        <f>LOOKUP(Q142,[1]Sheet2!$D$2:$D$199,[1]Sheet2!$B$2:$B$199)</f>
        <v>McGowan</v>
      </c>
      <c r="S142" s="5">
        <v>0.56999999999999995</v>
      </c>
      <c r="T142" s="18" t="s">
        <v>43</v>
      </c>
      <c r="U142" s="6">
        <f t="shared" si="13"/>
        <v>0.56999999999999995</v>
      </c>
      <c r="V142" s="6">
        <f t="shared" si="14"/>
        <v>0</v>
      </c>
      <c r="W142" s="19" t="str">
        <f t="shared" si="15"/>
        <v>ASDA SUPERSTORE</v>
      </c>
      <c r="X142" s="20" t="s">
        <v>462</v>
      </c>
      <c r="Y142" s="20" t="s">
        <v>692</v>
      </c>
      <c r="Z142" s="20" t="s">
        <v>693</v>
      </c>
      <c r="AA142" s="20" t="s">
        <v>694</v>
      </c>
      <c r="AB142" s="21"/>
      <c r="AC142" s="22">
        <f t="shared" si="16"/>
        <v>0.56999999999999995</v>
      </c>
    </row>
    <row r="143" spans="1:29" x14ac:dyDescent="0.25">
      <c r="A143" s="2">
        <v>41941</v>
      </c>
      <c r="B143" s="1" t="s">
        <v>691</v>
      </c>
      <c r="C143" s="2">
        <v>41953</v>
      </c>
      <c r="D143" s="2">
        <v>41954</v>
      </c>
      <c r="E143">
        <v>35</v>
      </c>
      <c r="F143" t="s">
        <v>36</v>
      </c>
      <c r="G143">
        <v>0</v>
      </c>
      <c r="H143">
        <v>7.4085324315521003E+22</v>
      </c>
      <c r="I143" t="s">
        <v>695</v>
      </c>
      <c r="J143">
        <v>4131</v>
      </c>
      <c r="K143">
        <v>1</v>
      </c>
      <c r="L143">
        <v>35</v>
      </c>
      <c r="M143" t="s">
        <v>34</v>
      </c>
      <c r="N143" t="s">
        <v>101</v>
      </c>
      <c r="O143" t="s">
        <v>38</v>
      </c>
      <c r="Q143" s="12" t="str">
        <f t="shared" si="17"/>
        <v>3386</v>
      </c>
      <c r="R143" s="4" t="str">
        <f>LOOKUP(Q143,[1]Sheet2!$D$2:$D$199,[1]Sheet2!$B$2:$B$199)</f>
        <v>McGowan</v>
      </c>
      <c r="S143" s="5">
        <f t="shared" si="12"/>
        <v>35</v>
      </c>
      <c r="T143" s="18" t="s">
        <v>43</v>
      </c>
      <c r="U143" s="6">
        <f t="shared" si="13"/>
        <v>35</v>
      </c>
      <c r="V143" s="6">
        <f t="shared" si="14"/>
        <v>0</v>
      </c>
      <c r="W143" s="19" t="str">
        <f t="shared" si="15"/>
        <v>WILT&amp;DORSET BUS CO-POOLE</v>
      </c>
      <c r="X143" s="20" t="s">
        <v>471</v>
      </c>
      <c r="Y143" s="20" t="s">
        <v>112</v>
      </c>
      <c r="Z143" s="20" t="s">
        <v>89</v>
      </c>
      <c r="AA143" s="20" t="s">
        <v>696</v>
      </c>
      <c r="AB143" s="21"/>
      <c r="AC143" s="22">
        <f t="shared" si="16"/>
        <v>35</v>
      </c>
    </row>
    <row r="144" spans="1:29" x14ac:dyDescent="0.25">
      <c r="Q144" s="12"/>
      <c r="R144" s="4"/>
      <c r="S144" s="5"/>
      <c r="T144" s="18"/>
      <c r="U144" s="6"/>
      <c r="V144" s="6"/>
      <c r="W144" s="19"/>
      <c r="X144" s="20"/>
      <c r="Y144" s="20"/>
      <c r="Z144" s="20"/>
      <c r="AA144" s="20"/>
      <c r="AB144" s="21"/>
      <c r="AC144" s="22"/>
    </row>
    <row r="145" spans="17:29" x14ac:dyDescent="0.25">
      <c r="Q145" s="12"/>
      <c r="R145" s="4"/>
      <c r="S145" s="5"/>
      <c r="T145" s="18"/>
      <c r="U145" s="6"/>
      <c r="V145" s="6"/>
      <c r="W145" s="19"/>
      <c r="X145" s="20"/>
      <c r="Y145" s="20"/>
      <c r="Z145" s="20"/>
      <c r="AA145" s="20"/>
      <c r="AB145" s="21"/>
      <c r="AC145" s="22"/>
    </row>
    <row r="146" spans="17:29" x14ac:dyDescent="0.25">
      <c r="Q146" s="12"/>
      <c r="R146" s="4"/>
      <c r="S146" s="5"/>
      <c r="T146" s="18"/>
      <c r="U146" s="6"/>
      <c r="V146" s="6"/>
      <c r="W146" s="19"/>
      <c r="X146" s="20"/>
      <c r="Y146" s="20"/>
      <c r="Z146" s="20"/>
      <c r="AA146" s="20"/>
      <c r="AB146" s="21"/>
      <c r="AC146" s="22"/>
    </row>
    <row r="147" spans="17:29" x14ac:dyDescent="0.25">
      <c r="Q147" s="12"/>
      <c r="R147" s="4"/>
      <c r="S147" s="5"/>
      <c r="T147" s="18"/>
      <c r="U147" s="6"/>
      <c r="V147" s="6"/>
      <c r="W147" s="19"/>
      <c r="X147" s="20"/>
      <c r="Y147" s="20"/>
      <c r="Z147" s="20"/>
      <c r="AA147" s="20"/>
      <c r="AB147" s="21"/>
      <c r="AC147" s="22"/>
    </row>
    <row r="148" spans="17:29" x14ac:dyDescent="0.25">
      <c r="Q148" s="12"/>
      <c r="R148" s="4"/>
      <c r="S148" s="5"/>
      <c r="T148" s="18"/>
      <c r="U148" s="6"/>
      <c r="V148" s="6"/>
      <c r="W148" s="19"/>
      <c r="X148" s="20"/>
      <c r="Y148" s="20"/>
      <c r="Z148" s="20"/>
      <c r="AA148" s="20"/>
      <c r="AB148" s="21"/>
      <c r="AC148" s="22"/>
    </row>
    <row r="149" spans="17:29" x14ac:dyDescent="0.25">
      <c r="Q149" s="12"/>
      <c r="R149" s="4"/>
      <c r="S149" s="5"/>
      <c r="T149" s="18"/>
      <c r="U149" s="6"/>
      <c r="V149" s="6"/>
      <c r="W149" s="19"/>
      <c r="X149" s="20"/>
      <c r="Y149" s="20"/>
      <c r="Z149" s="20"/>
      <c r="AA149" s="20"/>
      <c r="AB149" s="21"/>
      <c r="AC149" s="22"/>
    </row>
    <row r="150" spans="17:29" x14ac:dyDescent="0.25">
      <c r="Q150" s="12"/>
      <c r="R150" s="4"/>
      <c r="S150" s="5"/>
      <c r="T150" s="18"/>
      <c r="U150" s="6"/>
      <c r="V150" s="6"/>
      <c r="W150" s="19"/>
      <c r="X150" s="20"/>
      <c r="Y150" s="20"/>
      <c r="Z150" s="20"/>
      <c r="AA150" s="20"/>
      <c r="AB150" s="21"/>
      <c r="AC150" s="22"/>
    </row>
    <row r="151" spans="17:29" x14ac:dyDescent="0.25">
      <c r="Q151" s="12"/>
      <c r="R151" s="4"/>
      <c r="S151" s="5"/>
      <c r="T151" s="18"/>
      <c r="U151" s="6"/>
      <c r="V151" s="6"/>
      <c r="W151" s="19"/>
      <c r="X151" s="20"/>
      <c r="Y151" s="20"/>
      <c r="Z151" s="20"/>
      <c r="AA151" s="20"/>
      <c r="AB151" s="21"/>
      <c r="AC151" s="22"/>
    </row>
    <row r="152" spans="17:29" x14ac:dyDescent="0.25">
      <c r="Q152" s="12"/>
      <c r="R152" s="4"/>
      <c r="S152" s="5"/>
      <c r="T152" s="18"/>
      <c r="U152" s="6"/>
      <c r="V152" s="6"/>
      <c r="W152" s="19"/>
      <c r="X152" s="20"/>
      <c r="Y152" s="20"/>
      <c r="Z152" s="20"/>
      <c r="AA152" s="20"/>
      <c r="AB152" s="21"/>
      <c r="AC152" s="22"/>
    </row>
    <row r="153" spans="17:29" x14ac:dyDescent="0.25">
      <c r="Q153" s="12"/>
      <c r="R153" s="4"/>
      <c r="S153" s="5"/>
      <c r="T153" s="18"/>
      <c r="U153" s="6"/>
      <c r="V153" s="6"/>
      <c r="W153" s="19"/>
      <c r="X153" s="20"/>
      <c r="Y153" s="20"/>
      <c r="Z153" s="20"/>
      <c r="AA153" s="20"/>
      <c r="AB153" s="21"/>
      <c r="AC153" s="22"/>
    </row>
    <row r="154" spans="17:29" x14ac:dyDescent="0.25">
      <c r="X154" s="20"/>
      <c r="Y154" s="20"/>
      <c r="Z154" s="20"/>
      <c r="AA154" s="20"/>
    </row>
    <row r="155" spans="17:29" x14ac:dyDescent="0.25">
      <c r="X155" s="20"/>
      <c r="Y155" s="20"/>
      <c r="Z155" s="20"/>
      <c r="AA155" s="20"/>
    </row>
    <row r="156" spans="17:29" x14ac:dyDescent="0.25">
      <c r="X156" s="20"/>
      <c r="Y156" s="20"/>
      <c r="Z156" s="20"/>
      <c r="AA156" s="20"/>
    </row>
  </sheetData>
  <conditionalFormatting sqref="AC1">
    <cfRule type="cellIs" dxfId="0" priority="1" operator="equal">
      <formula>0</formula>
    </cfRule>
  </conditionalFormatting>
  <dataValidations count="2">
    <dataValidation type="list" allowBlank="1" showInputMessage="1" showErrorMessage="1" sqref="T3">
      <formula1>#REF!</formula1>
    </dataValidation>
    <dataValidation type="list" allowBlank="1" showInputMessage="1" showErrorMessage="1" sqref="T4:T153">
      <formula1>$BA$1:$BA$4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6"/>
  <sheetViews>
    <sheetView topLeftCell="A126" workbookViewId="0">
      <selection activeCell="G143" sqref="A4:G143"/>
    </sheetView>
  </sheetViews>
  <sheetFormatPr defaultRowHeight="15" x14ac:dyDescent="0.25"/>
  <cols>
    <col min="1" max="1" width="11.140625" bestFit="1" customWidth="1"/>
    <col min="2" max="2" width="36.5703125" bestFit="1" customWidth="1"/>
    <col min="3" max="3" width="27.7109375" bestFit="1" customWidth="1"/>
    <col min="4" max="4" width="9.140625" style="24"/>
    <col min="5" max="5" width="10" bestFit="1" customWidth="1"/>
    <col min="6" max="6" width="34" customWidth="1"/>
    <col min="7" max="7" width="40" bestFit="1" customWidth="1"/>
  </cols>
  <sheetData>
    <row r="2" spans="1:7" x14ac:dyDescent="0.25">
      <c r="A2" t="s">
        <v>182</v>
      </c>
      <c r="B2" t="s">
        <v>178</v>
      </c>
      <c r="C2" t="s">
        <v>179</v>
      </c>
      <c r="D2" s="24" t="s">
        <v>22</v>
      </c>
      <c r="E2" t="s">
        <v>180</v>
      </c>
      <c r="F2" t="s">
        <v>184</v>
      </c>
      <c r="G2" t="s">
        <v>185</v>
      </c>
    </row>
    <row r="3" spans="1:7" x14ac:dyDescent="0.25">
      <c r="A3" t="s">
        <v>183</v>
      </c>
      <c r="E3" t="s">
        <v>181</v>
      </c>
      <c r="G3" t="s">
        <v>186</v>
      </c>
    </row>
    <row r="4" spans="1:7" x14ac:dyDescent="0.25">
      <c r="A4" s="2">
        <f>data!C4</f>
        <v>41940</v>
      </c>
      <c r="B4" t="str">
        <f>VLOOKUP(data!$R$4:$R$143,'Dept Look up'!$A$3:$B$70,2,FALSE)</f>
        <v>Chief Fire Officer</v>
      </c>
      <c r="C4" t="str">
        <f>data!I4</f>
        <v>SELFSERVE TICKET</v>
      </c>
      <c r="D4" s="24">
        <f>data!U4</f>
        <v>67.5</v>
      </c>
      <c r="F4" t="str">
        <f>Summary!C4</f>
        <v>SELFSERVE TICKET</v>
      </c>
      <c r="G4" t="str">
        <f>VLOOKUP($C$4:$C$143,lookup!$A$2:$B$335,2,FALSE)</f>
        <v>Travel</v>
      </c>
    </row>
    <row r="5" spans="1:7" x14ac:dyDescent="0.25">
      <c r="A5" s="2">
        <f>data!C5</f>
        <v>41945</v>
      </c>
      <c r="B5" t="str">
        <f>VLOOKUP(data!$R$4:$R$143,'Dept Look up'!$A$3:$B$70,2,FALSE)</f>
        <v>Chief Fire Officer</v>
      </c>
      <c r="C5" t="str">
        <f>data!I5</f>
        <v>Amazon *Mktplce EU-UK</v>
      </c>
      <c r="D5" s="24">
        <f>data!U5</f>
        <v>18.62</v>
      </c>
      <c r="F5" t="str">
        <f>Summary!C5</f>
        <v>Amazon *Mktplce EU-UK</v>
      </c>
      <c r="G5" t="str">
        <f>VLOOKUP($C$4:$C$143,lookup!$A$2:$B$335,2,FALSE)</f>
        <v>General retail and wholesale</v>
      </c>
    </row>
    <row r="6" spans="1:7" x14ac:dyDescent="0.25">
      <c r="A6" s="2">
        <f>data!C6</f>
        <v>41954</v>
      </c>
      <c r="B6" t="str">
        <f>VLOOKUP(data!$R$4:$R$143,'Dept Look up'!$A$3:$B$70,2,FALSE)</f>
        <v>Chief Fire Officer</v>
      </c>
      <c r="C6" t="str">
        <f>data!I6</f>
        <v>UPPER CRUST</v>
      </c>
      <c r="D6" s="24">
        <f>data!U6</f>
        <v>5.75</v>
      </c>
      <c r="F6" t="str">
        <f>Summary!C6</f>
        <v>UPPER CRUST</v>
      </c>
      <c r="G6" t="str">
        <f>VLOOKUP($C$4:$C$143,lookup!$A$2:$B$335,2,FALSE)</f>
        <v>Restaurants and bars</v>
      </c>
    </row>
    <row r="7" spans="1:7" x14ac:dyDescent="0.25">
      <c r="A7" s="2">
        <f>data!C7</f>
        <v>41954</v>
      </c>
      <c r="B7" t="str">
        <f>VLOOKUP(data!$R$4:$R$143,'Dept Look up'!$A$3:$B$70,2,FALSE)</f>
        <v>Chief Fire Officer</v>
      </c>
      <c r="C7" t="str">
        <f>data!I7</f>
        <v>SPICE ROOM</v>
      </c>
      <c r="D7" s="24">
        <f>data!U7</f>
        <v>12.5</v>
      </c>
      <c r="F7" t="str">
        <f>Summary!C7</f>
        <v>SPICE ROOM</v>
      </c>
      <c r="G7" t="str">
        <f>VLOOKUP($C$4:$C$143,lookup!$A$2:$B$335,2,FALSE)</f>
        <v>Restaurants and bars</v>
      </c>
    </row>
    <row r="8" spans="1:7" x14ac:dyDescent="0.25">
      <c r="A8" s="2">
        <f>data!C8</f>
        <v>41954</v>
      </c>
      <c r="B8" t="str">
        <f>VLOOKUP(data!$R$4:$R$143,'Dept Look up'!$A$3:$B$70,2,FALSE)</f>
        <v>Chief Fire Officer</v>
      </c>
      <c r="C8" t="str">
        <f>data!I8</f>
        <v>SPICE ROOM</v>
      </c>
      <c r="D8" s="24">
        <f>data!U8</f>
        <v>37.5</v>
      </c>
      <c r="F8" t="str">
        <f>Summary!C8</f>
        <v>SPICE ROOM</v>
      </c>
      <c r="G8" t="str">
        <f>VLOOKUP($C$4:$C$143,lookup!$A$2:$B$335,2,FALSE)</f>
        <v>Restaurants and bars</v>
      </c>
    </row>
    <row r="9" spans="1:7" x14ac:dyDescent="0.25">
      <c r="A9" s="2">
        <f>data!C9</f>
        <v>41954</v>
      </c>
      <c r="B9" t="str">
        <f>VLOOKUP(data!$R$4:$R$143,'Dept Look up'!$A$3:$B$70,2,FALSE)</f>
        <v>Chief Fire Officer</v>
      </c>
      <c r="C9" t="str">
        <f>data!I9</f>
        <v>FGW TICKET OFFICE</v>
      </c>
      <c r="D9" s="24">
        <f>data!U9</f>
        <v>74.5</v>
      </c>
      <c r="F9" t="str">
        <f>Summary!C9</f>
        <v>FGW TICKET OFFICE</v>
      </c>
      <c r="G9" t="str">
        <f>VLOOKUP($C$4:$C$143,lookup!$A$2:$B$335,2,FALSE)</f>
        <v>Travel</v>
      </c>
    </row>
    <row r="10" spans="1:7" x14ac:dyDescent="0.25">
      <c r="A10" s="2">
        <f>data!C10</f>
        <v>41964</v>
      </c>
      <c r="B10" t="str">
        <f>VLOOKUP(data!$R$4:$R$143,'Dept Look up'!$A$3:$B$70,2,FALSE)</f>
        <v>Chief Fire Officer</v>
      </c>
      <c r="C10" t="str">
        <f>data!I10</f>
        <v>SOLD BY GUARDWEY</v>
      </c>
      <c r="D10" s="24">
        <f>data!U10</f>
        <v>67</v>
      </c>
      <c r="F10" t="str">
        <f>Summary!C10</f>
        <v>SOLD BY GUARDWEY</v>
      </c>
      <c r="G10" t="str">
        <f>VLOOKUP($C$4:$C$143,lookup!$A$2:$B$335,2,FALSE)</f>
        <v>Travel</v>
      </c>
    </row>
    <row r="11" spans="1:7" x14ac:dyDescent="0.25">
      <c r="A11" s="2">
        <f>data!C11</f>
        <v>41970</v>
      </c>
      <c r="B11" t="str">
        <f>VLOOKUP(data!$R$4:$R$143,'Dept Look up'!$A$3:$B$70,2,FALSE)</f>
        <v>Chief Fire Officer</v>
      </c>
      <c r="C11" t="str">
        <f>data!I11</f>
        <v>PARKINGEYE LTD</v>
      </c>
      <c r="D11" s="24">
        <f>data!U11</f>
        <v>6.2</v>
      </c>
      <c r="F11" t="str">
        <f>Summary!C11</f>
        <v>PARKINGEYE LTD</v>
      </c>
      <c r="G11" t="str">
        <f>VLOOKUP($C$4:$C$143,lookup!$A$2:$B$335,2,FALSE)</f>
        <v>Travel</v>
      </c>
    </row>
    <row r="12" spans="1:7" x14ac:dyDescent="0.25">
      <c r="A12" s="2">
        <f>data!C12</f>
        <v>41969</v>
      </c>
      <c r="B12" t="str">
        <f>VLOOKUP(data!$R$4:$R$143,'Dept Look up'!$A$3:$B$70,2,FALSE)</f>
        <v>Professional Standards</v>
      </c>
      <c r="C12" t="str">
        <f>data!I12</f>
        <v>WAITROSE</v>
      </c>
      <c r="D12" s="24">
        <f>data!U12</f>
        <v>24.42</v>
      </c>
      <c r="F12" t="str">
        <f>Summary!C12</f>
        <v>WAITROSE</v>
      </c>
      <c r="G12" t="str">
        <f>VLOOKUP($C$4:$C$143,lookup!$A$2:$B$335,2,FALSE)</f>
        <v>Catering and catering supplies</v>
      </c>
    </row>
    <row r="13" spans="1:7" x14ac:dyDescent="0.25">
      <c r="A13" s="2">
        <f>data!C13</f>
        <v>41949</v>
      </c>
      <c r="B13" t="str">
        <f>VLOOKUP(data!$R$4:$R$143,'Dept Look up'!$A$3:$B$70,2,FALSE)</f>
        <v>Fleet</v>
      </c>
      <c r="C13" t="str">
        <f>data!I13</f>
        <v>LADY BAILEY CARAVANS L</v>
      </c>
      <c r="D13" s="24">
        <f>data!U13</f>
        <v>5.83</v>
      </c>
      <c r="F13" t="str">
        <f>Summary!C13</f>
        <v>LADY BAILEY CARAVANS L</v>
      </c>
      <c r="G13" t="str">
        <f>VLOOKUP($C$4:$C$143,lookup!$A$2:$B$335,2,FALSE)</f>
        <v>Vehicles, servicing and spares</v>
      </c>
    </row>
    <row r="14" spans="1:7" x14ac:dyDescent="0.25">
      <c r="A14" s="2">
        <f>data!C14</f>
        <v>41961</v>
      </c>
      <c r="B14" t="str">
        <f>VLOOKUP(data!$R$4:$R$143,'Dept Look up'!$A$3:$B$70,2,FALSE)</f>
        <v>Fleet</v>
      </c>
      <c r="C14" t="str">
        <f>data!I14</f>
        <v>BLANDFORD TOOLS LTD</v>
      </c>
      <c r="D14" s="24">
        <f>data!U14</f>
        <v>35</v>
      </c>
      <c r="F14" t="str">
        <f>Summary!C14</f>
        <v>BLANDFORD TOOLS LTD</v>
      </c>
      <c r="G14" t="str">
        <f>VLOOKUP($C$4:$C$143,lookup!$A$2:$B$335,2,FALSE)</f>
        <v>General retail and wholesale</v>
      </c>
    </row>
    <row r="15" spans="1:7" x14ac:dyDescent="0.25">
      <c r="A15" s="2">
        <f>data!C15</f>
        <v>41968</v>
      </c>
      <c r="B15" t="str">
        <f>VLOOKUP(data!$R$4:$R$143,'Dept Look up'!$A$3:$B$70,2,FALSE)</f>
        <v>Fleet</v>
      </c>
      <c r="C15" t="str">
        <f>data!I15</f>
        <v>MENZIES HOTELS</v>
      </c>
      <c r="D15" s="24">
        <f>data!U15</f>
        <v>105</v>
      </c>
      <c r="F15" t="str">
        <f>Summary!C15</f>
        <v>MENZIES HOTELS</v>
      </c>
      <c r="G15" t="str">
        <f>VLOOKUP($C$4:$C$143,lookup!$A$2:$B$335,2,FALSE)</f>
        <v>Hotel and Accommodation</v>
      </c>
    </row>
    <row r="16" spans="1:7" x14ac:dyDescent="0.25">
      <c r="A16" s="2">
        <f>data!C16</f>
        <v>41968</v>
      </c>
      <c r="B16" t="str">
        <f>VLOOKUP(data!$R$4:$R$143,'Dept Look up'!$A$3:$B$70,2,FALSE)</f>
        <v>Fleet</v>
      </c>
      <c r="C16" t="str">
        <f>data!I16</f>
        <v>STAFFORD EDC</v>
      </c>
      <c r="D16" s="24">
        <f>data!U16</f>
        <v>10.23</v>
      </c>
      <c r="F16" t="str">
        <f>Summary!C16</f>
        <v>STAFFORD EDC</v>
      </c>
      <c r="G16" t="str">
        <f>VLOOKUP($C$4:$C$143,lookup!$A$2:$B$335,2,FALSE)</f>
        <v>Catering and catering supplies</v>
      </c>
    </row>
    <row r="17" spans="1:7" x14ac:dyDescent="0.25">
      <c r="A17" s="2">
        <f>data!C17</f>
        <v>41970</v>
      </c>
      <c r="B17" t="str">
        <f>VLOOKUP(data!$R$4:$R$143,'Dept Look up'!$A$3:$B$70,2,FALSE)</f>
        <v>Fleet</v>
      </c>
      <c r="C17" t="str">
        <f>data!I17</f>
        <v>MENZIES HOTELS</v>
      </c>
      <c r="D17" s="24">
        <f>data!U17</f>
        <v>168.79</v>
      </c>
      <c r="F17" t="str">
        <f>Summary!C17</f>
        <v>MENZIES HOTELS</v>
      </c>
      <c r="G17" t="str">
        <f>VLOOKUP($C$4:$C$143,lookup!$A$2:$B$335,2,FALSE)</f>
        <v>Hotel and Accommodation</v>
      </c>
    </row>
    <row r="18" spans="1:7" x14ac:dyDescent="0.25">
      <c r="A18" s="2">
        <f>data!C18</f>
        <v>41970</v>
      </c>
      <c r="B18" t="str">
        <f>VLOOKUP(data!$R$4:$R$143,'Dept Look up'!$A$3:$B$70,2,FALSE)</f>
        <v>Fleet</v>
      </c>
      <c r="C18" t="str">
        <f>data!I18</f>
        <v>WESTMORLAND SVS</v>
      </c>
      <c r="D18" s="24">
        <f>data!U18</f>
        <v>4.66</v>
      </c>
      <c r="F18" t="str">
        <f>Summary!C18</f>
        <v>WESTMORLAND SVS</v>
      </c>
      <c r="G18" t="str">
        <f>VLOOKUP($C$4:$C$143,lookup!$A$2:$B$335,2,FALSE)</f>
        <v>Catering and catering supplies</v>
      </c>
    </row>
    <row r="19" spans="1:7" x14ac:dyDescent="0.25">
      <c r="A19" s="2">
        <f>data!C19</f>
        <v>41957</v>
      </c>
      <c r="B19" t="str">
        <f>VLOOKUP(data!$R$4:$R$143,'Dept Look up'!$A$3:$B$70,2,FALSE)</f>
        <v>Fleet</v>
      </c>
      <c r="C19" t="str">
        <f>data!I19</f>
        <v>SMV COMMERCIALS LTD</v>
      </c>
      <c r="D19" s="24">
        <f>data!U19</f>
        <v>131</v>
      </c>
      <c r="F19" t="str">
        <f>Summary!C19</f>
        <v>SMV COMMERCIALS LTD</v>
      </c>
      <c r="G19" t="str">
        <f>VLOOKUP($C$4:$C$143,lookup!$A$2:$B$335,2,FALSE)</f>
        <v>Vehicles, servicing and spares</v>
      </c>
    </row>
    <row r="20" spans="1:7" x14ac:dyDescent="0.25">
      <c r="A20" s="2">
        <f>data!C20</f>
        <v>41960</v>
      </c>
      <c r="B20" t="str">
        <f>VLOOKUP(data!$R$4:$R$143,'Dept Look up'!$A$3:$B$70,2,FALSE)</f>
        <v>Fleet</v>
      </c>
      <c r="C20" t="str">
        <f>data!I20</f>
        <v>PROVEN</v>
      </c>
      <c r="D20" s="24">
        <f>data!U20</f>
        <v>42.88</v>
      </c>
      <c r="F20" t="str">
        <f>Summary!C20</f>
        <v>PROVEN</v>
      </c>
      <c r="G20" t="str">
        <f>VLOOKUP($C$4:$C$143,lookup!$A$2:$B$335,2,FALSE)</f>
        <v>Vehicles, servicing and spares</v>
      </c>
    </row>
    <row r="21" spans="1:7" x14ac:dyDescent="0.25">
      <c r="A21" s="2">
        <f>data!C21</f>
        <v>41961</v>
      </c>
      <c r="B21" t="str">
        <f>VLOOKUP(data!$R$4:$R$143,'Dept Look up'!$A$3:$B$70,2,FALSE)</f>
        <v>Fleet</v>
      </c>
      <c r="C21" t="str">
        <f>data!I21</f>
        <v>LEON HEATHROW 3</v>
      </c>
      <c r="D21" s="24">
        <f>data!U21</f>
        <v>4.5</v>
      </c>
      <c r="F21" t="str">
        <f>Summary!C21</f>
        <v>LEON HEATHROW 3</v>
      </c>
      <c r="G21" t="str">
        <f>VLOOKUP($C$4:$C$143,lookup!$A$2:$B$335,2,FALSE)</f>
        <v>Catering and catering supplies</v>
      </c>
    </row>
    <row r="22" spans="1:7" x14ac:dyDescent="0.25">
      <c r="A22" s="2">
        <f>data!C22</f>
        <v>41961</v>
      </c>
      <c r="B22" t="str">
        <f>VLOOKUP(data!$R$4:$R$143,'Dept Look up'!$A$3:$B$70,2,FALSE)</f>
        <v>Area Commander</v>
      </c>
      <c r="C22" t="str">
        <f>data!I22</f>
        <v>FACEBK *N6N9S6NNX2</v>
      </c>
      <c r="D22" s="24">
        <f>data!U22</f>
        <v>31.88</v>
      </c>
      <c r="F22" t="str">
        <f>Summary!C22</f>
        <v>FACEBK *N6N9S6NNX2</v>
      </c>
      <c r="G22" t="str">
        <f>VLOOKUP($C$4:$C$143,lookup!$A$2:$B$335,2,FALSE)</f>
        <v xml:space="preserve">Miscellaneous </v>
      </c>
    </row>
    <row r="23" spans="1:7" x14ac:dyDescent="0.25">
      <c r="A23" s="2">
        <f>data!C23</f>
        <v>41967</v>
      </c>
      <c r="B23" t="str">
        <f>VLOOKUP(data!$R$4:$R$143,'Dept Look up'!$A$3:$B$70,2,FALSE)</f>
        <v>Area Commander</v>
      </c>
      <c r="C23" t="str">
        <f>data!I23</f>
        <v>FACEBK *BB26T6NNX2</v>
      </c>
      <c r="D23" s="24">
        <f>data!U23</f>
        <v>6.12</v>
      </c>
      <c r="F23" t="str">
        <f>Summary!C23</f>
        <v>FACEBK *BB26T6NNX2</v>
      </c>
      <c r="G23" t="str">
        <f>VLOOKUP($C$4:$C$143,lookup!$A$2:$B$335,2,FALSE)</f>
        <v xml:space="preserve">Miscellaneous </v>
      </c>
    </row>
    <row r="24" spans="1:7" x14ac:dyDescent="0.25">
      <c r="A24" s="2">
        <f>data!C24</f>
        <v>41940</v>
      </c>
      <c r="B24" t="str">
        <f>VLOOKUP(data!$R$4:$R$143,'Dept Look up'!$A$3:$B$70,2,FALSE)</f>
        <v>Training Centre</v>
      </c>
      <c r="C24" t="str">
        <f>data!I24</f>
        <v>LLETY PANT TEG B&amp;B</v>
      </c>
      <c r="D24" s="24">
        <f>data!U24</f>
        <v>225</v>
      </c>
      <c r="F24" t="str">
        <f>Summary!C24</f>
        <v>LLETY PANT TEG B&amp;B</v>
      </c>
      <c r="G24" t="str">
        <f>VLOOKUP($C$4:$C$143,lookup!$A$2:$B$335,2,FALSE)</f>
        <v>Hotel and Accommodation</v>
      </c>
    </row>
    <row r="25" spans="1:7" x14ac:dyDescent="0.25">
      <c r="A25" s="2">
        <f>data!C25</f>
        <v>41953</v>
      </c>
      <c r="B25" t="str">
        <f>VLOOKUP(data!$R$4:$R$143,'Dept Look up'!$A$3:$B$70,2,FALSE)</f>
        <v>Training Centre</v>
      </c>
      <c r="C25" t="str">
        <f>data!I25</f>
        <v>CURRYS ONLINE</v>
      </c>
      <c r="D25" s="24">
        <f>data!U25</f>
        <v>58.32</v>
      </c>
      <c r="F25" t="str">
        <f>Summary!C25</f>
        <v>CURRYS ONLINE</v>
      </c>
      <c r="G25" t="str">
        <f>VLOOKUP($C$4:$C$143,lookup!$A$2:$B$335,2,FALSE)</f>
        <v>Office stationery, equipment and supplies</v>
      </c>
    </row>
    <row r="26" spans="1:7" x14ac:dyDescent="0.25">
      <c r="A26" s="2">
        <f>data!C26</f>
        <v>41969</v>
      </c>
      <c r="B26" t="str">
        <f>VLOOKUP(data!$R$4:$R$143,'Dept Look up'!$A$3:$B$70,2,FALSE)</f>
        <v>Training Centre</v>
      </c>
      <c r="C26" t="str">
        <f>data!I26</f>
        <v>WWW.AVPARTMASTER.NET</v>
      </c>
      <c r="D26" s="24">
        <f>data!U26</f>
        <v>261.99</v>
      </c>
      <c r="F26" t="str">
        <f>Summary!C26</f>
        <v>WWW.AVPARTMASTER.NET</v>
      </c>
      <c r="G26" t="str">
        <f>VLOOKUP($C$4:$C$143,lookup!$A$2:$B$335,2,FALSE)</f>
        <v xml:space="preserve">Miscellaneous </v>
      </c>
    </row>
    <row r="27" spans="1:7" x14ac:dyDescent="0.25">
      <c r="A27" s="2">
        <f>data!C27</f>
        <v>41941</v>
      </c>
      <c r="B27" t="str">
        <f>VLOOKUP(data!$R$4:$R$143,'Dept Look up'!$A$3:$B$70,2,FALSE)</f>
        <v>Communications</v>
      </c>
      <c r="C27" t="str">
        <f>data!I27</f>
        <v>Amazon *Mktplce EU-UK</v>
      </c>
      <c r="D27" s="24">
        <f>data!U27</f>
        <v>75.83</v>
      </c>
      <c r="F27" t="str">
        <f>Summary!C27</f>
        <v>Amazon *Mktplce EU-UK</v>
      </c>
      <c r="G27" t="str">
        <f>VLOOKUP($C$4:$C$143,lookup!$A$2:$B$335,2,FALSE)</f>
        <v>General retail and wholesale</v>
      </c>
    </row>
    <row r="28" spans="1:7" x14ac:dyDescent="0.25">
      <c r="A28" s="2">
        <f>data!C28</f>
        <v>41943</v>
      </c>
      <c r="B28" t="str">
        <f>VLOOKUP(data!$R$4:$R$143,'Dept Look up'!$A$3:$B$70,2,FALSE)</f>
        <v>Communications</v>
      </c>
      <c r="C28" t="str">
        <f>data!I28</f>
        <v>VIKING</v>
      </c>
      <c r="D28" s="24">
        <f>data!U28</f>
        <v>54.98</v>
      </c>
      <c r="F28" t="str">
        <f>Summary!C28</f>
        <v>VIKING</v>
      </c>
      <c r="G28" t="str">
        <f>VLOOKUP($C$4:$C$143,lookup!$A$2:$B$335,2,FALSE)</f>
        <v>Telecommunications</v>
      </c>
    </row>
    <row r="29" spans="1:7" x14ac:dyDescent="0.25">
      <c r="A29" s="2">
        <f>data!C29</f>
        <v>41946</v>
      </c>
      <c r="B29" t="str">
        <f>VLOOKUP(data!$R$4:$R$143,'Dept Look up'!$A$3:$B$70,2,FALSE)</f>
        <v>Communications</v>
      </c>
      <c r="C29" t="str">
        <f>data!I29</f>
        <v>MEDIA &amp; COMMUNICATIONS L</v>
      </c>
      <c r="D29" s="24">
        <f>data!U29</f>
        <v>38</v>
      </c>
      <c r="F29" t="str">
        <f>Summary!C29</f>
        <v>MEDIA &amp; COMMUNICATIONS L</v>
      </c>
      <c r="G29" t="str">
        <f>VLOOKUP($C$4:$C$143,lookup!$A$2:$B$335,2,FALSE)</f>
        <v>Computer equipment</v>
      </c>
    </row>
    <row r="30" spans="1:7" x14ac:dyDescent="0.25">
      <c r="A30" s="2">
        <f>data!C30</f>
        <v>41947</v>
      </c>
      <c r="B30" t="str">
        <f>VLOOKUP(data!$R$4:$R$143,'Dept Look up'!$A$3:$B$70,2,FALSE)</f>
        <v>Communications</v>
      </c>
      <c r="C30" t="str">
        <f>data!I30</f>
        <v>PORTABLE APPLIANCE</v>
      </c>
      <c r="D30" s="24">
        <f>data!U30</f>
        <v>420</v>
      </c>
      <c r="F30" t="str">
        <f>Summary!C30</f>
        <v>PORTABLE APPLIANCE</v>
      </c>
      <c r="G30" t="str">
        <f>VLOOKUP($C$4:$C$143,lookup!$A$2:$B$335,2,FALSE)</f>
        <v>Telecommunications</v>
      </c>
    </row>
    <row r="31" spans="1:7" x14ac:dyDescent="0.25">
      <c r="A31" s="2">
        <f>data!C31</f>
        <v>41950</v>
      </c>
      <c r="B31" t="str">
        <f>VLOOKUP(data!$R$4:$R$143,'Dept Look up'!$A$3:$B$70,2,FALSE)</f>
        <v>Communications</v>
      </c>
      <c r="C31" t="str">
        <f>data!I31</f>
        <v>RS COMPONENTS</v>
      </c>
      <c r="D31" s="24">
        <f>data!U31</f>
        <v>118.16</v>
      </c>
      <c r="F31" t="str">
        <f>Summary!C31</f>
        <v>RS COMPONENTS</v>
      </c>
      <c r="G31" t="str">
        <f>VLOOKUP($C$4:$C$143,lookup!$A$2:$B$335,2,FALSE)</f>
        <v>General retail and wholesale</v>
      </c>
    </row>
    <row r="32" spans="1:7" x14ac:dyDescent="0.25">
      <c r="A32" s="2">
        <f>data!C32</f>
        <v>41954</v>
      </c>
      <c r="B32" t="str">
        <f>VLOOKUP(data!$R$4:$R$143,'Dept Look up'!$A$3:$B$70,2,FALSE)</f>
        <v>Communications</v>
      </c>
      <c r="C32" t="str">
        <f>data!I32</f>
        <v>RS COMPONENTS</v>
      </c>
      <c r="D32" s="24">
        <f>data!U32</f>
        <v>65.28</v>
      </c>
      <c r="F32" t="str">
        <f>Summary!C32</f>
        <v>RS COMPONENTS</v>
      </c>
      <c r="G32" t="str">
        <f>VLOOKUP($C$4:$C$143,lookup!$A$2:$B$335,2,FALSE)</f>
        <v>General retail and wholesale</v>
      </c>
    </row>
    <row r="33" spans="1:7" x14ac:dyDescent="0.25">
      <c r="A33" s="2">
        <f>data!C33</f>
        <v>41957</v>
      </c>
      <c r="B33" t="str">
        <f>VLOOKUP(data!$R$4:$R$143,'Dept Look up'!$A$3:$B$70,2,FALSE)</f>
        <v>Communications</v>
      </c>
      <c r="C33" t="str">
        <f>data!I33</f>
        <v>RS COMPONENTS</v>
      </c>
      <c r="D33" s="24">
        <f>data!U33</f>
        <v>-16.920000000000002</v>
      </c>
      <c r="F33" t="str">
        <f>Summary!C33</f>
        <v>RS COMPONENTS</v>
      </c>
      <c r="G33" t="str">
        <f>VLOOKUP($C$4:$C$143,lookup!$A$2:$B$335,2,FALSE)</f>
        <v>General retail and wholesale</v>
      </c>
    </row>
    <row r="34" spans="1:7" x14ac:dyDescent="0.25">
      <c r="A34" s="2">
        <f>data!C34</f>
        <v>41953</v>
      </c>
      <c r="B34" t="str">
        <f>VLOOKUP(data!$R$4:$R$143,'Dept Look up'!$A$3:$B$70,2,FALSE)</f>
        <v>Strategic Project Manager</v>
      </c>
      <c r="C34" t="str">
        <f>data!I34</f>
        <v>THE MANOR HOUSE HOTEL</v>
      </c>
      <c r="D34" s="24">
        <f>data!U34</f>
        <v>49.37</v>
      </c>
      <c r="F34" t="str">
        <f>Summary!C34</f>
        <v>THE MANOR HOUSE HOTEL</v>
      </c>
      <c r="G34" t="str">
        <f>VLOOKUP($C$4:$C$143,lookup!$A$2:$B$335,2,FALSE)</f>
        <v>Hotel and Accommodation</v>
      </c>
    </row>
    <row r="35" spans="1:7" x14ac:dyDescent="0.25">
      <c r="A35" s="2">
        <f>data!C35</f>
        <v>41952</v>
      </c>
      <c r="B35" t="str">
        <f>VLOOKUP(data!$R$4:$R$143,'Dept Look up'!$A$3:$B$70,2,FALSE)</f>
        <v xml:space="preserve">Water </v>
      </c>
      <c r="C35" t="str">
        <f>data!I35</f>
        <v>WELC B/LFE N WHS</v>
      </c>
      <c r="D35" s="24">
        <f>data!U35</f>
        <v>2.85</v>
      </c>
      <c r="F35" t="str">
        <f>Summary!C35</f>
        <v>WELC B/LFE N WHS</v>
      </c>
      <c r="G35" t="str">
        <f>VLOOKUP($C$4:$C$143,lookup!$A$2:$B$335,2,FALSE)</f>
        <v>Catering and catering supplies</v>
      </c>
    </row>
    <row r="36" spans="1:7" x14ac:dyDescent="0.25">
      <c r="A36" s="2">
        <f>data!C36</f>
        <v>41952</v>
      </c>
      <c r="B36" t="str">
        <f>VLOOKUP(data!$R$4:$R$143,'Dept Look up'!$A$3:$B$70,2,FALSE)</f>
        <v xml:space="preserve">Water </v>
      </c>
      <c r="C36" t="str">
        <f>data!I36</f>
        <v>PREMIER INN44515390</v>
      </c>
      <c r="D36" s="24">
        <f>data!U36</f>
        <v>9.99</v>
      </c>
      <c r="F36" t="str">
        <f>Summary!C36</f>
        <v>PREMIER INN44515390</v>
      </c>
      <c r="G36" t="str">
        <f>VLOOKUP($C$4:$C$143,lookup!$A$2:$B$335,2,FALSE)</f>
        <v>Hotel and Accommodation</v>
      </c>
    </row>
    <row r="37" spans="1:7" x14ac:dyDescent="0.25">
      <c r="A37" s="2">
        <f>data!C37</f>
        <v>41952</v>
      </c>
      <c r="B37" t="str">
        <f>VLOOKUP(data!$R$4:$R$143,'Dept Look up'!$A$3:$B$70,2,FALSE)</f>
        <v xml:space="preserve">Water </v>
      </c>
      <c r="C37" t="str">
        <f>data!I37</f>
        <v>PREMIER INN44515390</v>
      </c>
      <c r="D37" s="24">
        <f>data!U37</f>
        <v>2.5</v>
      </c>
      <c r="F37" t="str">
        <f>Summary!C37</f>
        <v>PREMIER INN44515390</v>
      </c>
      <c r="G37" t="str">
        <f>VLOOKUP($C$4:$C$143,lookup!$A$2:$B$335,2,FALSE)</f>
        <v>Hotel and Accommodation</v>
      </c>
    </row>
    <row r="38" spans="1:7" x14ac:dyDescent="0.25">
      <c r="A38" s="2">
        <f>data!C38</f>
        <v>41954</v>
      </c>
      <c r="B38" t="str">
        <f>VLOOKUP(data!$R$4:$R$143,'Dept Look up'!$A$3:$B$70,2,FALSE)</f>
        <v xml:space="preserve">Water </v>
      </c>
      <c r="C38" t="str">
        <f>data!I38</f>
        <v>ROADCHEF TIBSHELF</v>
      </c>
      <c r="D38" s="24">
        <f>data!U38</f>
        <v>2.58</v>
      </c>
      <c r="F38" t="str">
        <f>Summary!C38</f>
        <v>ROADCHEF TIBSHELF</v>
      </c>
      <c r="G38" t="str">
        <f>VLOOKUP($C$4:$C$143,lookup!$A$2:$B$335,2,FALSE)</f>
        <v>Catering and catering supplies</v>
      </c>
    </row>
    <row r="39" spans="1:7" x14ac:dyDescent="0.25">
      <c r="A39" s="2">
        <f>data!C39</f>
        <v>41949</v>
      </c>
      <c r="B39" t="str">
        <f>VLOOKUP(data!$R$4:$R$143,'Dept Look up'!$A$3:$B$70,2,FALSE)</f>
        <v>Princes Trust</v>
      </c>
      <c r="C39" t="str">
        <f>data!I39</f>
        <v>WWW.SAMEDAY-DELIVERY.CO.</v>
      </c>
      <c r="D39" s="24">
        <f>data!U39</f>
        <v>20.25</v>
      </c>
      <c r="F39" t="str">
        <f>Summary!C39</f>
        <v>WWW.SAMEDAY-DELIVERY.CO.</v>
      </c>
      <c r="G39" t="str">
        <f>VLOOKUP($C$4:$C$143,lookup!$A$2:$B$335,2,FALSE)</f>
        <v>Training and education</v>
      </c>
    </row>
    <row r="40" spans="1:7" x14ac:dyDescent="0.25">
      <c r="A40" s="2">
        <f>data!C40</f>
        <v>41940</v>
      </c>
      <c r="B40" t="str">
        <f>VLOOKUP(data!$R$4:$R$143,'Dept Look up'!$A$3:$B$70,2,FALSE)</f>
        <v>Response Policy</v>
      </c>
      <c r="C40" t="str">
        <f>data!I40</f>
        <v>TICKETOFFICESALE</v>
      </c>
      <c r="D40" s="24">
        <f>data!U40</f>
        <v>57.2</v>
      </c>
      <c r="F40" t="str">
        <f>Summary!C40</f>
        <v>TICKETOFFICESALE</v>
      </c>
      <c r="G40" t="str">
        <f>VLOOKUP($C$4:$C$143,lookup!$A$2:$B$335,2,FALSE)</f>
        <v>Travel</v>
      </c>
    </row>
    <row r="41" spans="1:7" x14ac:dyDescent="0.25">
      <c r="A41" s="2">
        <f>data!C41</f>
        <v>41955</v>
      </c>
      <c r="B41" t="str">
        <f>VLOOKUP(data!$R$4:$R$143,'Dept Look up'!$A$3:$B$70,2,FALSE)</f>
        <v>Community Safety</v>
      </c>
      <c r="C41" t="str">
        <f>data!I41</f>
        <v>MORRISONS STORES</v>
      </c>
      <c r="D41" s="24">
        <f>data!U41</f>
        <v>7.61</v>
      </c>
      <c r="F41" t="str">
        <f>Summary!C41</f>
        <v>MORRISONS STORES</v>
      </c>
      <c r="G41" t="str">
        <f>VLOOKUP($C$4:$C$143,lookup!$A$2:$B$335,2,FALSE)</f>
        <v>General retail and wholesale</v>
      </c>
    </row>
    <row r="42" spans="1:7" x14ac:dyDescent="0.25">
      <c r="A42" s="2">
        <f>data!C42</f>
        <v>41964</v>
      </c>
      <c r="B42" t="str">
        <f>VLOOKUP(data!$R$4:$R$143,'Dept Look up'!$A$3:$B$70,2,FALSE)</f>
        <v>Community Safety</v>
      </c>
      <c r="C42" t="str">
        <f>data!I42</f>
        <v>MORRISONS STORES</v>
      </c>
      <c r="D42" s="24">
        <f>data!U42</f>
        <v>47.16</v>
      </c>
      <c r="F42" t="str">
        <f>Summary!C42</f>
        <v>MORRISONS STORES</v>
      </c>
      <c r="G42" t="str">
        <f>VLOOKUP($C$4:$C$143,lookup!$A$2:$B$335,2,FALSE)</f>
        <v>General retail and wholesale</v>
      </c>
    </row>
    <row r="43" spans="1:7" x14ac:dyDescent="0.25">
      <c r="A43" s="2">
        <f>data!C43</f>
        <v>41964</v>
      </c>
      <c r="B43" t="str">
        <f>VLOOKUP(data!$R$4:$R$143,'Dept Look up'!$A$3:$B$70,2,FALSE)</f>
        <v>Community Safety</v>
      </c>
      <c r="C43" t="str">
        <f>data!I43</f>
        <v>Amazon EU</v>
      </c>
      <c r="D43" s="24">
        <f>data!U43</f>
        <v>10.17</v>
      </c>
      <c r="F43" t="str">
        <f>Summary!C43</f>
        <v>Amazon EU</v>
      </c>
      <c r="G43" t="str">
        <f>VLOOKUP($C$4:$C$143,lookup!$A$2:$B$335,2,FALSE)</f>
        <v>General retail and wholesale</v>
      </c>
    </row>
    <row r="44" spans="1:7" x14ac:dyDescent="0.25">
      <c r="A44" s="2">
        <f>data!C44</f>
        <v>41967</v>
      </c>
      <c r="B44" t="str">
        <f>VLOOKUP(data!$R$4:$R$143,'Dept Look up'!$A$3:$B$70,2,FALSE)</f>
        <v>Community Safety</v>
      </c>
      <c r="C44" t="str">
        <f>data!I44</f>
        <v>ASDA SUPERSTORE 4159</v>
      </c>
      <c r="D44" s="24">
        <f>data!U44</f>
        <v>82.84</v>
      </c>
      <c r="F44" t="str">
        <f>Summary!C44</f>
        <v>ASDA SUPERSTORE 4159</v>
      </c>
      <c r="G44" t="str">
        <f>VLOOKUP($C$4:$C$143,lookup!$A$2:$B$335,2,FALSE)</f>
        <v>General retail and wholesale</v>
      </c>
    </row>
    <row r="45" spans="1:7" x14ac:dyDescent="0.25">
      <c r="A45" s="2">
        <f>data!C45</f>
        <v>41968</v>
      </c>
      <c r="B45" t="str">
        <f>VLOOKUP(data!$R$4:$R$143,'Dept Look up'!$A$3:$B$70,2,FALSE)</f>
        <v>Community Safety</v>
      </c>
      <c r="C45" t="str">
        <f>data!I45</f>
        <v>ASDA SUPERSTORE 4159</v>
      </c>
      <c r="D45" s="24">
        <f>data!U45</f>
        <v>46.59</v>
      </c>
      <c r="F45" t="str">
        <f>Summary!C45</f>
        <v>ASDA SUPERSTORE 4159</v>
      </c>
      <c r="G45" t="str">
        <f>VLOOKUP($C$4:$C$143,lookup!$A$2:$B$335,2,FALSE)</f>
        <v>General retail and wholesale</v>
      </c>
    </row>
    <row r="46" spans="1:7" x14ac:dyDescent="0.25">
      <c r="A46" s="2">
        <f>data!C46</f>
        <v>41968</v>
      </c>
      <c r="B46" t="str">
        <f>VLOOKUP(data!$R$4:$R$143,'Dept Look up'!$A$3:$B$70,2,FALSE)</f>
        <v>Community Safety</v>
      </c>
      <c r="C46" t="str">
        <f>data!I46</f>
        <v>CO-OP GROUP 160116</v>
      </c>
      <c r="D46" s="24">
        <f>data!U46</f>
        <v>2.79</v>
      </c>
      <c r="F46" t="str">
        <f>Summary!C46</f>
        <v>CO-OP GROUP 160116</v>
      </c>
      <c r="G46" t="str">
        <f>VLOOKUP($C$4:$C$143,lookup!$A$2:$B$335,2,FALSE)</f>
        <v>General retail and wholesale</v>
      </c>
    </row>
    <row r="47" spans="1:7" x14ac:dyDescent="0.25">
      <c r="A47" s="2">
        <f>data!C47</f>
        <v>41969</v>
      </c>
      <c r="B47" t="str">
        <f>VLOOKUP(data!$R$4:$R$143,'Dept Look up'!$A$3:$B$70,2,FALSE)</f>
        <v>Community Safety</v>
      </c>
      <c r="C47" t="str">
        <f>data!I47</f>
        <v>ASDA SUPERSTORE 4159</v>
      </c>
      <c r="D47" s="24">
        <f>data!U47</f>
        <v>47.56</v>
      </c>
      <c r="F47" t="str">
        <f>Summary!C47</f>
        <v>ASDA SUPERSTORE 4159</v>
      </c>
      <c r="G47" t="str">
        <f>VLOOKUP($C$4:$C$143,lookup!$A$2:$B$335,2,FALSE)</f>
        <v>General retail and wholesale</v>
      </c>
    </row>
    <row r="48" spans="1:7" x14ac:dyDescent="0.25">
      <c r="A48" s="2">
        <f>data!C48</f>
        <v>41970</v>
      </c>
      <c r="B48" t="str">
        <f>VLOOKUP(data!$R$4:$R$143,'Dept Look up'!$A$3:$B$70,2,FALSE)</f>
        <v>Community Safety</v>
      </c>
      <c r="C48" t="str">
        <f>data!I48</f>
        <v>ASDA SUPERSTORE 4159</v>
      </c>
      <c r="D48" s="24">
        <f>data!U48</f>
        <v>32.799999999999997</v>
      </c>
      <c r="F48" t="str">
        <f>Summary!C48</f>
        <v>ASDA SUPERSTORE 4159</v>
      </c>
      <c r="G48" t="str">
        <f>VLOOKUP($C$4:$C$143,lookup!$A$2:$B$335,2,FALSE)</f>
        <v>General retail and wholesale</v>
      </c>
    </row>
    <row r="49" spans="1:7" x14ac:dyDescent="0.25">
      <c r="A49" s="2">
        <f>data!C49</f>
        <v>41953</v>
      </c>
      <c r="B49" t="str">
        <f>VLOOKUP(data!$R$4:$R$143,'Dept Look up'!$A$3:$B$70,2,FALSE)</f>
        <v>IT</v>
      </c>
      <c r="C49" t="str">
        <f>data!I49</f>
        <v>WWW.UK.INSIGHT.COM</v>
      </c>
      <c r="D49" s="24">
        <f>data!U49</f>
        <v>22.98</v>
      </c>
      <c r="F49" t="str">
        <f>Summary!C49</f>
        <v>WWW.UK.INSIGHT.COM</v>
      </c>
      <c r="G49" t="str">
        <f>VLOOKUP($C$4:$C$143,lookup!$A$2:$B$335,2,FALSE)</f>
        <v xml:space="preserve">Miscellaneous </v>
      </c>
    </row>
    <row r="50" spans="1:7" x14ac:dyDescent="0.25">
      <c r="A50" s="2">
        <f>data!C50</f>
        <v>41953</v>
      </c>
      <c r="B50" t="str">
        <f>VLOOKUP(data!$R$4:$R$143,'Dept Look up'!$A$3:$B$70,2,FALSE)</f>
        <v>IT</v>
      </c>
      <c r="C50" t="str">
        <f>data!I50</f>
        <v>PREMIER INN44036025</v>
      </c>
      <c r="D50" s="24">
        <f>data!U50</f>
        <v>-133.96</v>
      </c>
      <c r="F50" t="str">
        <f>Summary!C50</f>
        <v>PREMIER INN44036025</v>
      </c>
      <c r="G50" t="str">
        <f>VLOOKUP($C$4:$C$143,lookup!$A$2:$B$335,2,FALSE)</f>
        <v>Hotel and Accommodation</v>
      </c>
    </row>
    <row r="51" spans="1:7" x14ac:dyDescent="0.25">
      <c r="A51" s="2">
        <f>data!C51</f>
        <v>41954</v>
      </c>
      <c r="B51" t="str">
        <f>VLOOKUP(data!$R$4:$R$143,'Dept Look up'!$A$3:$B$70,2,FALSE)</f>
        <v>IT</v>
      </c>
      <c r="C51" t="str">
        <f>data!I51</f>
        <v>EBUYER (UK) LTD</v>
      </c>
      <c r="D51" s="24">
        <f>data!U51</f>
        <v>94.72</v>
      </c>
      <c r="F51" t="str">
        <f>Summary!C51</f>
        <v>EBUYER (UK) LTD</v>
      </c>
      <c r="G51" t="str">
        <f>VLOOKUP($C$4:$C$143,lookup!$A$2:$B$335,2,FALSE)</f>
        <v>Computer equipment</v>
      </c>
    </row>
    <row r="52" spans="1:7" x14ac:dyDescent="0.25">
      <c r="A52" s="2">
        <f>data!C52</f>
        <v>41954</v>
      </c>
      <c r="B52" t="str">
        <f>VLOOKUP(data!$R$4:$R$143,'Dept Look up'!$A$3:$B$70,2,FALSE)</f>
        <v>IT</v>
      </c>
      <c r="C52" t="str">
        <f>data!I52</f>
        <v>EBUYER (UK) LTD</v>
      </c>
      <c r="D52" s="24">
        <f>data!U52</f>
        <v>47.49</v>
      </c>
      <c r="F52" t="str">
        <f>Summary!C52</f>
        <v>EBUYER (UK) LTD</v>
      </c>
      <c r="G52" t="str">
        <f>VLOOKUP($C$4:$C$143,lookup!$A$2:$B$335,2,FALSE)</f>
        <v>Computer equipment</v>
      </c>
    </row>
    <row r="53" spans="1:7" x14ac:dyDescent="0.25">
      <c r="A53" s="2">
        <f>data!C53</f>
        <v>41955</v>
      </c>
      <c r="B53" t="str">
        <f>VLOOKUP(data!$R$4:$R$143,'Dept Look up'!$A$3:$B$70,2,FALSE)</f>
        <v>IT</v>
      </c>
      <c r="C53" t="str">
        <f>data!I53</f>
        <v>Amazon EU</v>
      </c>
      <c r="D53" s="24">
        <f>data!U53</f>
        <v>11.43</v>
      </c>
      <c r="F53" t="str">
        <f>Summary!C53</f>
        <v>Amazon EU</v>
      </c>
      <c r="G53" t="str">
        <f>VLOOKUP($C$4:$C$143,lookup!$A$2:$B$335,2,FALSE)</f>
        <v>General retail and wholesale</v>
      </c>
    </row>
    <row r="54" spans="1:7" x14ac:dyDescent="0.25">
      <c r="A54" s="2">
        <f>data!C54</f>
        <v>41956</v>
      </c>
      <c r="B54" t="str">
        <f>VLOOKUP(data!$R$4:$R$143,'Dept Look up'!$A$3:$B$70,2,FALSE)</f>
        <v>IT</v>
      </c>
      <c r="C54" t="str">
        <f>data!I54</f>
        <v>RS COMPONENTS</v>
      </c>
      <c r="D54" s="24">
        <f>data!U54</f>
        <v>28.33</v>
      </c>
      <c r="F54" t="str">
        <f>Summary!C54</f>
        <v>RS COMPONENTS</v>
      </c>
      <c r="G54" t="str">
        <f>VLOOKUP($C$4:$C$143,lookup!$A$2:$B$335,2,FALSE)</f>
        <v>General retail and wholesale</v>
      </c>
    </row>
    <row r="55" spans="1:7" x14ac:dyDescent="0.25">
      <c r="A55" s="2">
        <f>data!C55</f>
        <v>41956</v>
      </c>
      <c r="B55" t="str">
        <f>VLOOKUP(data!$R$4:$R$143,'Dept Look up'!$A$3:$B$70,2,FALSE)</f>
        <v>IT</v>
      </c>
      <c r="C55" t="str">
        <f>data!I55</f>
        <v>PAYPAL *JUSTINPOWER</v>
      </c>
      <c r="D55" s="24">
        <f>data!U55</f>
        <v>9.99</v>
      </c>
      <c r="F55" t="str">
        <f>Summary!C55</f>
        <v>PAYPAL *JUSTINPOWER</v>
      </c>
      <c r="G55" t="str">
        <f>VLOOKUP($C$4:$C$143,lookup!$A$2:$B$335,2,FALSE)</f>
        <v>Computer equipment</v>
      </c>
    </row>
    <row r="56" spans="1:7" x14ac:dyDescent="0.25">
      <c r="A56" s="2">
        <f>data!C56</f>
        <v>41963</v>
      </c>
      <c r="B56" t="str">
        <f>VLOOKUP(data!$R$4:$R$143,'Dept Look up'!$A$3:$B$70,2,FALSE)</f>
        <v>IT</v>
      </c>
      <c r="C56" t="str">
        <f>data!I56</f>
        <v>WWW.POSTURITE.CO.UK</v>
      </c>
      <c r="D56" s="24">
        <f>data!U56</f>
        <v>73.069999999999993</v>
      </c>
      <c r="F56" t="str">
        <f>Summary!C56</f>
        <v>WWW.POSTURITE.CO.UK</v>
      </c>
      <c r="G56" t="str">
        <f>VLOOKUP($C$4:$C$143,lookup!$A$2:$B$335,2,FALSE)</f>
        <v>Computer equipment</v>
      </c>
    </row>
    <row r="57" spans="1:7" x14ac:dyDescent="0.25">
      <c r="A57" s="2">
        <f>data!C57</f>
        <v>41963</v>
      </c>
      <c r="B57" t="str">
        <f>VLOOKUP(data!$R$4:$R$143,'Dept Look up'!$A$3:$B$70,2,FALSE)</f>
        <v>IT</v>
      </c>
      <c r="C57" t="str">
        <f>data!I57</f>
        <v>WWW.CAREER-FINDERUK.CO</v>
      </c>
      <c r="D57" s="24">
        <f>data!U57</f>
        <v>495</v>
      </c>
      <c r="F57" t="str">
        <f>Summary!C57</f>
        <v>WWW.CAREER-FINDERUK.CO</v>
      </c>
      <c r="G57" t="str">
        <f>VLOOKUP($C$4:$C$143,lookup!$A$2:$B$335,2,FALSE)</f>
        <v>Training and education</v>
      </c>
    </row>
    <row r="58" spans="1:7" x14ac:dyDescent="0.25">
      <c r="A58" s="2">
        <f>data!C58</f>
        <v>41963</v>
      </c>
      <c r="B58" t="str">
        <f>VLOOKUP(data!$R$4:$R$143,'Dept Look up'!$A$3:$B$70,2,FALSE)</f>
        <v>IT</v>
      </c>
      <c r="C58" t="str">
        <f>data!I58</f>
        <v>Amazon *Mktplce EU-UK</v>
      </c>
      <c r="D58" s="24">
        <f>data!U58</f>
        <v>39.130000000000003</v>
      </c>
      <c r="F58" t="str">
        <f>Summary!C58</f>
        <v>Amazon *Mktplce EU-UK</v>
      </c>
      <c r="G58" t="str">
        <f>VLOOKUP($C$4:$C$143,lookup!$A$2:$B$335,2,FALSE)</f>
        <v>General retail and wholesale</v>
      </c>
    </row>
    <row r="59" spans="1:7" x14ac:dyDescent="0.25">
      <c r="A59" s="2">
        <f>data!C59</f>
        <v>41963</v>
      </c>
      <c r="B59" t="str">
        <f>VLOOKUP(data!$R$4:$R$143,'Dept Look up'!$A$3:$B$70,2,FALSE)</f>
        <v>IT</v>
      </c>
      <c r="C59" t="str">
        <f>data!I59</f>
        <v>Amazon *Mktplce EU-UK</v>
      </c>
      <c r="D59" s="24">
        <f>data!U59</f>
        <v>30.54</v>
      </c>
      <c r="F59" t="str">
        <f>Summary!C59</f>
        <v>Amazon *Mktplce EU-UK</v>
      </c>
      <c r="G59" t="str">
        <f>VLOOKUP($C$4:$C$143,lookup!$A$2:$B$335,2,FALSE)</f>
        <v>General retail and wholesale</v>
      </c>
    </row>
    <row r="60" spans="1:7" x14ac:dyDescent="0.25">
      <c r="A60" s="2">
        <f>data!C60</f>
        <v>41969</v>
      </c>
      <c r="B60" t="str">
        <f>VLOOKUP(data!$R$4:$R$143,'Dept Look up'!$A$3:$B$70,2,FALSE)</f>
        <v>IT</v>
      </c>
      <c r="C60" t="str">
        <f>data!I60</f>
        <v>CRUCIAL.COM</v>
      </c>
      <c r="D60" s="24">
        <f>data!U60</f>
        <v>152.04</v>
      </c>
      <c r="F60" t="str">
        <f>Summary!C60</f>
        <v>CRUCIAL.COM</v>
      </c>
      <c r="G60" t="str">
        <f>VLOOKUP($C$4:$C$143,lookup!$A$2:$B$335,2,FALSE)</f>
        <v>Computer equipment</v>
      </c>
    </row>
    <row r="61" spans="1:7" x14ac:dyDescent="0.25">
      <c r="A61" s="2">
        <f>data!C61</f>
        <v>41970</v>
      </c>
      <c r="B61" t="str">
        <f>VLOOKUP(data!$R$4:$R$143,'Dept Look up'!$A$3:$B$70,2,FALSE)</f>
        <v>IT</v>
      </c>
      <c r="C61" t="str">
        <f>data!I61</f>
        <v>MEDIA &amp; COMMUNICATIONS L</v>
      </c>
      <c r="D61" s="24">
        <f>data!U61</f>
        <v>345</v>
      </c>
      <c r="F61" t="str">
        <f>Summary!C61</f>
        <v>MEDIA &amp; COMMUNICATIONS L</v>
      </c>
      <c r="G61" t="str">
        <f>VLOOKUP($C$4:$C$143,lookup!$A$2:$B$335,2,FALSE)</f>
        <v>Computer equipment</v>
      </c>
    </row>
    <row r="62" spans="1:7" x14ac:dyDescent="0.25">
      <c r="A62" s="2">
        <f>data!C62</f>
        <v>41948</v>
      </c>
      <c r="B62" t="str">
        <f>VLOOKUP(data!$R$4:$R$143,'Dept Look up'!$A$3:$B$70,2,FALSE)</f>
        <v>Financial Services</v>
      </c>
      <c r="C62" t="str">
        <f>data!I62</f>
        <v>CIPD MEMBERSHIP RENEWA</v>
      </c>
      <c r="D62" s="24">
        <f>data!U62</f>
        <v>130</v>
      </c>
      <c r="F62" t="str">
        <f>Summary!C62</f>
        <v>CIPD MEMBERSHIP RENEWA</v>
      </c>
      <c r="G62" t="str">
        <f>VLOOKUP($C$4:$C$143,lookup!$A$2:$B$335,2,FALSE)</f>
        <v>Clubs/associations/organisations</v>
      </c>
    </row>
    <row r="63" spans="1:7" x14ac:dyDescent="0.25">
      <c r="A63" s="2">
        <f>data!C63</f>
        <v>41969</v>
      </c>
      <c r="B63" t="str">
        <f>VLOOKUP(data!$R$4:$R$143,'Dept Look up'!$A$3:$B$70,2,FALSE)</f>
        <v>Financial Services</v>
      </c>
      <c r="C63" t="str">
        <f>data!I63</f>
        <v>Amazon *Mktplce EU-UK</v>
      </c>
      <c r="D63" s="24">
        <f>data!U63</f>
        <v>7.98</v>
      </c>
      <c r="F63" t="str">
        <f>Summary!C63</f>
        <v>Amazon *Mktplce EU-UK</v>
      </c>
      <c r="G63" t="str">
        <f>VLOOKUP($C$4:$C$143,lookup!$A$2:$B$335,2,FALSE)</f>
        <v>General retail and wholesale</v>
      </c>
    </row>
    <row r="64" spans="1:7" x14ac:dyDescent="0.25">
      <c r="A64" s="2">
        <f>data!C64</f>
        <v>41969</v>
      </c>
      <c r="B64" t="str">
        <f>VLOOKUP(data!$R$4:$R$143,'Dept Look up'!$A$3:$B$70,2,FALSE)</f>
        <v>Financial Services</v>
      </c>
      <c r="C64" t="str">
        <f>data!I64</f>
        <v>Amazon *Mktplce EU-UK</v>
      </c>
      <c r="D64" s="24">
        <f>data!U64</f>
        <v>51</v>
      </c>
      <c r="F64" t="str">
        <f>Summary!C64</f>
        <v>Amazon *Mktplce EU-UK</v>
      </c>
      <c r="G64" t="str">
        <f>VLOOKUP($C$4:$C$143,lookup!$A$2:$B$335,2,FALSE)</f>
        <v>General retail and wholesale</v>
      </c>
    </row>
    <row r="65" spans="1:7" x14ac:dyDescent="0.25">
      <c r="A65" s="2">
        <f>data!C65</f>
        <v>41970</v>
      </c>
      <c r="B65" t="str">
        <f>VLOOKUP(data!$R$4:$R$143,'Dept Look up'!$A$3:$B$70,2,FALSE)</f>
        <v>Financial Services</v>
      </c>
      <c r="C65" t="str">
        <f>data!I65</f>
        <v>LAMBETH PCN PAYMENTS</v>
      </c>
      <c r="D65" s="24">
        <f>data!U65</f>
        <v>130</v>
      </c>
      <c r="F65" t="str">
        <f>Summary!C65</f>
        <v>LAMBETH PCN PAYMENTS</v>
      </c>
      <c r="G65" t="str">
        <f>VLOOKUP($C$4:$C$143,lookup!$A$2:$B$335,2,FALSE)</f>
        <v>Travel</v>
      </c>
    </row>
    <row r="66" spans="1:7" x14ac:dyDescent="0.25">
      <c r="A66" s="2">
        <f>data!C66</f>
        <v>41943</v>
      </c>
      <c r="B66" t="str">
        <f>VLOOKUP(data!$R$4:$R$143,'Dept Look up'!$A$3:$B$70,2,FALSE)</f>
        <v>Assets</v>
      </c>
      <c r="C66" t="str">
        <f>data!I66</f>
        <v>WWW.SAFEOPTIONS.CO.UK</v>
      </c>
      <c r="D66" s="24">
        <f>data!U66</f>
        <v>382.8</v>
      </c>
      <c r="F66" t="str">
        <f>Summary!C66</f>
        <v>WWW.SAFEOPTIONS.CO.UK</v>
      </c>
      <c r="G66" t="str">
        <f>VLOOKUP($C$4:$C$143,lookup!$A$2:$B$335,2,FALSE)</f>
        <v xml:space="preserve">Miscellaneous </v>
      </c>
    </row>
    <row r="67" spans="1:7" x14ac:dyDescent="0.25">
      <c r="A67" s="2">
        <f>data!C67</f>
        <v>41943</v>
      </c>
      <c r="B67" t="str">
        <f>VLOOKUP(data!$R$4:$R$143,'Dept Look up'!$A$3:$B$70,2,FALSE)</f>
        <v>Assets</v>
      </c>
      <c r="C67" t="str">
        <f>data!I67</f>
        <v>Amazon EU</v>
      </c>
      <c r="D67" s="24">
        <f>data!U67</f>
        <v>53.49</v>
      </c>
      <c r="F67" t="str">
        <f>Summary!C67</f>
        <v>Amazon EU</v>
      </c>
      <c r="G67" t="str">
        <f>VLOOKUP($C$4:$C$143,lookup!$A$2:$B$335,2,FALSE)</f>
        <v>General retail and wholesale</v>
      </c>
    </row>
    <row r="68" spans="1:7" x14ac:dyDescent="0.25">
      <c r="A68" s="2">
        <f>data!C68</f>
        <v>41947</v>
      </c>
      <c r="B68" t="str">
        <f>VLOOKUP(data!$R$4:$R$143,'Dept Look up'!$A$3:$B$70,2,FALSE)</f>
        <v>Assets</v>
      </c>
      <c r="C68" t="str">
        <f>data!I68</f>
        <v>Amazon *Mktplce EU-UK</v>
      </c>
      <c r="D68" s="24">
        <f>data!U68</f>
        <v>44.96</v>
      </c>
      <c r="F68" t="str">
        <f>Summary!C68</f>
        <v>Amazon *Mktplce EU-UK</v>
      </c>
      <c r="G68" t="str">
        <f>VLOOKUP($C$4:$C$143,lookup!$A$2:$B$335,2,FALSE)</f>
        <v>General retail and wholesale</v>
      </c>
    </row>
    <row r="69" spans="1:7" x14ac:dyDescent="0.25">
      <c r="A69" s="2">
        <f>data!C69</f>
        <v>41950</v>
      </c>
      <c r="B69" t="str">
        <f>VLOOKUP(data!$R$4:$R$143,'Dept Look up'!$A$3:$B$70,2,FALSE)</f>
        <v>Assets</v>
      </c>
      <c r="C69" t="str">
        <f>data!I69</f>
        <v>RUTH LEE LTD</v>
      </c>
      <c r="D69" s="24">
        <f>data!U69</f>
        <v>122.91</v>
      </c>
      <c r="F69" t="str">
        <f>Summary!C69</f>
        <v>RUTH LEE LTD</v>
      </c>
      <c r="G69" t="str">
        <f>VLOOKUP($C$4:$C$143,lookup!$A$2:$B$335,2,FALSE)</f>
        <v>Vehicles, servicing and spares</v>
      </c>
    </row>
    <row r="70" spans="1:7" x14ac:dyDescent="0.25">
      <c r="A70" s="2">
        <f>data!C70</f>
        <v>41961</v>
      </c>
      <c r="B70" t="str">
        <f>VLOOKUP(data!$R$4:$R$143,'Dept Look up'!$A$3:$B$70,2,FALSE)</f>
        <v>Assets</v>
      </c>
      <c r="C70" t="str">
        <f>data!I70</f>
        <v>Amazon EU</v>
      </c>
      <c r="D70" s="24">
        <f>data!U70</f>
        <v>4.53</v>
      </c>
      <c r="F70" t="str">
        <f>Summary!C70</f>
        <v>Amazon EU</v>
      </c>
      <c r="G70" t="str">
        <f>VLOOKUP($C$4:$C$143,lookup!$A$2:$B$335,2,FALSE)</f>
        <v>General retail and wholesale</v>
      </c>
    </row>
    <row r="71" spans="1:7" x14ac:dyDescent="0.25">
      <c r="A71" s="2">
        <f>data!C71</f>
        <v>41961</v>
      </c>
      <c r="B71" t="str">
        <f>VLOOKUP(data!$R$4:$R$143,'Dept Look up'!$A$3:$B$70,2,FALSE)</f>
        <v>Assets</v>
      </c>
      <c r="C71" t="str">
        <f>data!I71</f>
        <v>Amazon EU</v>
      </c>
      <c r="D71" s="24">
        <f>data!U71</f>
        <v>13.6</v>
      </c>
      <c r="F71" t="str">
        <f>Summary!C71</f>
        <v>Amazon EU</v>
      </c>
      <c r="G71" t="str">
        <f>VLOOKUP($C$4:$C$143,lookup!$A$2:$B$335,2,FALSE)</f>
        <v>General retail and wholesale</v>
      </c>
    </row>
    <row r="72" spans="1:7" x14ac:dyDescent="0.25">
      <c r="A72" s="2">
        <f>data!C72</f>
        <v>41962</v>
      </c>
      <c r="B72" t="str">
        <f>VLOOKUP(data!$R$4:$R$143,'Dept Look up'!$A$3:$B$70,2,FALSE)</f>
        <v>Assets</v>
      </c>
      <c r="C72" t="str">
        <f>data!I72</f>
        <v>Amazon *Mktplce EU-UK</v>
      </c>
      <c r="D72" s="24">
        <f>data!U72</f>
        <v>4.84</v>
      </c>
      <c r="F72" t="str">
        <f>Summary!C72</f>
        <v>Amazon *Mktplce EU-UK</v>
      </c>
      <c r="G72" t="str">
        <f>VLOOKUP($C$4:$C$143,lookup!$A$2:$B$335,2,FALSE)</f>
        <v>General retail and wholesale</v>
      </c>
    </row>
    <row r="73" spans="1:7" x14ac:dyDescent="0.25">
      <c r="A73" s="2">
        <f>data!C73</f>
        <v>41962</v>
      </c>
      <c r="B73" t="str">
        <f>VLOOKUP(data!$R$4:$R$143,'Dept Look up'!$A$3:$B$70,2,FALSE)</f>
        <v>Assets</v>
      </c>
      <c r="C73" t="str">
        <f>data!I73</f>
        <v>Amazon *Mktplce EU-UK</v>
      </c>
      <c r="D73" s="24">
        <f>data!U73</f>
        <v>10.82</v>
      </c>
      <c r="F73" t="str">
        <f>Summary!C73</f>
        <v>Amazon *Mktplce EU-UK</v>
      </c>
      <c r="G73" t="str">
        <f>VLOOKUP($C$4:$C$143,lookup!$A$2:$B$335,2,FALSE)</f>
        <v>General retail and wholesale</v>
      </c>
    </row>
    <row r="74" spans="1:7" x14ac:dyDescent="0.25">
      <c r="A74" s="2">
        <f>data!C74</f>
        <v>41968</v>
      </c>
      <c r="B74" t="str">
        <f>VLOOKUP(data!$R$4:$R$143,'Dept Look up'!$A$3:$B$70,2,FALSE)</f>
        <v>Deputy Area Commander</v>
      </c>
      <c r="C74" t="str">
        <f>data!I74</f>
        <v>CAPITA BUS SVS-MOTO</v>
      </c>
      <c r="D74" s="24">
        <f>data!U74</f>
        <v>78</v>
      </c>
      <c r="F74" t="str">
        <f>Summary!C74</f>
        <v>CAPITA BUS SVS-MOTO</v>
      </c>
      <c r="G74" t="str">
        <f>VLOOKUP($C$4:$C$143,lookup!$A$2:$B$335,2,FALSE)</f>
        <v>Catering and catering supplies</v>
      </c>
    </row>
    <row r="75" spans="1:7" x14ac:dyDescent="0.25">
      <c r="A75" s="2">
        <f>data!C75</f>
        <v>41947</v>
      </c>
      <c r="B75" t="str">
        <f>VLOOKUP(data!$R$4:$R$143,'Dept Look up'!$A$3:$B$70,2,FALSE)</f>
        <v>District Commander</v>
      </c>
      <c r="C75" t="str">
        <f>data!I75</f>
        <v>WAREHAM / PURBECK</v>
      </c>
      <c r="D75" s="24">
        <f>data!U75</f>
        <v>170</v>
      </c>
      <c r="F75" t="str">
        <f>Summary!C75</f>
        <v>WAREHAM / PURBECK</v>
      </c>
      <c r="G75" t="str">
        <f>VLOOKUP($C$4:$C$143,lookup!$A$2:$B$335,2,FALSE)</f>
        <v xml:space="preserve">Miscellaneous </v>
      </c>
    </row>
    <row r="76" spans="1:7" x14ac:dyDescent="0.25">
      <c r="A76" s="2">
        <f>data!C76</f>
        <v>41962</v>
      </c>
      <c r="B76" t="str">
        <f>VLOOKUP(data!$R$4:$R$143,'Dept Look up'!$A$3:$B$70,2,FALSE)</f>
        <v>Brigade Management</v>
      </c>
      <c r="C76" t="str">
        <f>data!I76</f>
        <v>TICKETOFFICESALE</v>
      </c>
      <c r="D76" s="24">
        <f>data!U76</f>
        <v>114.5</v>
      </c>
      <c r="F76" t="str">
        <f>Summary!C76</f>
        <v>TICKETOFFICESALE</v>
      </c>
      <c r="G76" t="str">
        <f>VLOOKUP($C$4:$C$143,lookup!$A$2:$B$335,2,FALSE)</f>
        <v>Travel</v>
      </c>
    </row>
    <row r="77" spans="1:7" x14ac:dyDescent="0.25">
      <c r="A77" s="2">
        <f>data!C77</f>
        <v>41947</v>
      </c>
      <c r="B77" t="str">
        <f>VLOOKUP(data!$R$4:$R$143,'Dept Look up'!$A$3:$B$70,2,FALSE)</f>
        <v>Area Commander</v>
      </c>
      <c r="C77" t="str">
        <f>data!I77</f>
        <v>TICKETOFFICESALE</v>
      </c>
      <c r="D77" s="24">
        <f>data!U77</f>
        <v>57.2</v>
      </c>
      <c r="F77" t="str">
        <f>Summary!C77</f>
        <v>TICKETOFFICESALE</v>
      </c>
      <c r="G77" t="str">
        <f>VLOOKUP($C$4:$C$143,lookup!$A$2:$B$335,2,FALSE)</f>
        <v>Travel</v>
      </c>
    </row>
    <row r="78" spans="1:7" x14ac:dyDescent="0.25">
      <c r="A78" s="2">
        <f>data!C78</f>
        <v>41944</v>
      </c>
      <c r="B78" t="str">
        <f>VLOOKUP(data!$R$4:$R$143,'Dept Look up'!$A$3:$B$70,2,FALSE)</f>
        <v>District Commander</v>
      </c>
      <c r="C78" t="str">
        <f>data!I78</f>
        <v>SAINSBURYS SUPERMA</v>
      </c>
      <c r="D78" s="24">
        <f>data!U78</f>
        <v>27.23</v>
      </c>
      <c r="F78" t="str">
        <f>Summary!C78</f>
        <v>SAINSBURYS SUPERMA</v>
      </c>
      <c r="G78" t="str">
        <f>VLOOKUP($C$4:$C$143,lookup!$A$2:$B$335,2,FALSE)</f>
        <v>Catering and catering supplies</v>
      </c>
    </row>
    <row r="79" spans="1:7" x14ac:dyDescent="0.25">
      <c r="A79" s="2">
        <f>data!C79</f>
        <v>41945</v>
      </c>
      <c r="B79" t="str">
        <f>VLOOKUP(data!$R$4:$R$143,'Dept Look up'!$A$3:$B$70,2,FALSE)</f>
        <v>District Commander</v>
      </c>
      <c r="C79" t="str">
        <f>data!I79</f>
        <v>ESSO DAMORY GARAGE</v>
      </c>
      <c r="D79" s="24">
        <f>data!U79</f>
        <v>17.920000000000002</v>
      </c>
      <c r="F79" t="str">
        <f>Summary!C79</f>
        <v>ESSO DAMORY GARAGE</v>
      </c>
      <c r="G79" t="str">
        <f>VLOOKUP($C$4:$C$143,lookup!$A$2:$B$335,2,FALSE)</f>
        <v>Automotive fuel</v>
      </c>
    </row>
    <row r="80" spans="1:7" x14ac:dyDescent="0.25">
      <c r="A80" s="2">
        <f>data!C80</f>
        <v>41947</v>
      </c>
      <c r="B80" t="str">
        <f>VLOOKUP(data!$R$4:$R$143,'Dept Look up'!$A$3:$B$70,2,FALSE)</f>
        <v>District Commander</v>
      </c>
      <c r="C80" t="str">
        <f>data!I80</f>
        <v>WAITROSE 105</v>
      </c>
      <c r="D80" s="24">
        <f>data!U80</f>
        <v>30.14</v>
      </c>
      <c r="F80" t="str">
        <f>Summary!C80</f>
        <v>WAITROSE 105</v>
      </c>
      <c r="G80" t="str">
        <f>VLOOKUP($C$4:$C$143,lookup!$A$2:$B$335,2,FALSE)</f>
        <v>Catering and catering supplies</v>
      </c>
    </row>
    <row r="81" spans="1:7" x14ac:dyDescent="0.25">
      <c r="A81" s="2">
        <f>data!C81</f>
        <v>41956</v>
      </c>
      <c r="B81" t="str">
        <f>VLOOKUP(data!$R$4:$R$143,'Dept Look up'!$A$3:$B$70,2,FALSE)</f>
        <v>Fire Safety</v>
      </c>
      <c r="C81" t="str">
        <f>data!I81</f>
        <v>WAITROSE</v>
      </c>
      <c r="D81" s="24">
        <f>data!U81</f>
        <v>9.69</v>
      </c>
      <c r="F81" t="str">
        <f>Summary!C81</f>
        <v>WAITROSE</v>
      </c>
      <c r="G81" t="str">
        <f>VLOOKUP($C$4:$C$143,lookup!$A$2:$B$335,2,FALSE)</f>
        <v>Catering and catering supplies</v>
      </c>
    </row>
    <row r="82" spans="1:7" x14ac:dyDescent="0.25">
      <c r="A82" s="2">
        <f>data!C82</f>
        <v>41969</v>
      </c>
      <c r="B82" t="str">
        <f>VLOOKUP(data!$R$4:$R$143,'Dept Look up'!$A$3:$B$70,2,FALSE)</f>
        <v>Fire Safety</v>
      </c>
      <c r="C82" t="str">
        <f>data!I82</f>
        <v>POST OFFICE COUNTER</v>
      </c>
      <c r="D82" s="24">
        <f>data!U82</f>
        <v>3.9</v>
      </c>
      <c r="F82" t="str">
        <f>Summary!C82</f>
        <v>POST OFFICE COUNTER</v>
      </c>
      <c r="G82" t="str">
        <f>VLOOKUP($C$4:$C$143,lookup!$A$2:$B$335,2,FALSE)</f>
        <v xml:space="preserve">Miscellaneous </v>
      </c>
    </row>
    <row r="83" spans="1:7" x14ac:dyDescent="0.25">
      <c r="A83" s="2">
        <f>data!C83</f>
        <v>41945</v>
      </c>
      <c r="B83" t="str">
        <f>VLOOKUP(data!$R$4:$R$143,'Dept Look up'!$A$3:$B$70,2,FALSE)</f>
        <v>Response Policy</v>
      </c>
      <c r="C83" t="str">
        <f>data!I83</f>
        <v>ROCKET &amp; RASCALS</v>
      </c>
      <c r="D83" s="24">
        <f>data!U83</f>
        <v>7.6</v>
      </c>
      <c r="F83" t="str">
        <f>Summary!C83</f>
        <v>ROCKET &amp; RASCALS</v>
      </c>
      <c r="G83" t="str">
        <f>VLOOKUP($C$4:$C$143,lookup!$A$2:$B$335,2,FALSE)</f>
        <v>Restaurants and bars</v>
      </c>
    </row>
    <row r="84" spans="1:7" x14ac:dyDescent="0.25">
      <c r="A84" s="2">
        <f>data!C84</f>
        <v>41946</v>
      </c>
      <c r="B84" t="str">
        <f>VLOOKUP(data!$R$4:$R$143,'Dept Look up'!$A$3:$B$70,2,FALSE)</f>
        <v>Response Policy</v>
      </c>
      <c r="C84" t="str">
        <f>data!I84</f>
        <v>WAITROSE 105</v>
      </c>
      <c r="D84" s="24">
        <f>data!U84</f>
        <v>16.05</v>
      </c>
      <c r="F84" t="str">
        <f>Summary!C84</f>
        <v>WAITROSE 105</v>
      </c>
      <c r="G84" t="str">
        <f>VLOOKUP($C$4:$C$143,lookup!$A$2:$B$335,2,FALSE)</f>
        <v>Catering and catering supplies</v>
      </c>
    </row>
    <row r="85" spans="1:7" x14ac:dyDescent="0.25">
      <c r="A85" s="2">
        <f>data!C85</f>
        <v>41946</v>
      </c>
      <c r="B85" t="str">
        <f>VLOOKUP(data!$R$4:$R$143,'Dept Look up'!$A$3:$B$70,2,FALSE)</f>
        <v>Response Policy</v>
      </c>
      <c r="C85" t="str">
        <f>data!I85</f>
        <v>CO-OP GROUP 310533</v>
      </c>
      <c r="D85" s="24">
        <f>data!U85</f>
        <v>13.56</v>
      </c>
      <c r="F85" t="str">
        <f>Summary!C85</f>
        <v>CO-OP GROUP 310533</v>
      </c>
      <c r="G85" t="str">
        <f>VLOOKUP($C$4:$C$143,lookup!$A$2:$B$335,2,FALSE)</f>
        <v>Cleaning services and supplies</v>
      </c>
    </row>
    <row r="86" spans="1:7" x14ac:dyDescent="0.25">
      <c r="A86" s="2">
        <f>data!C86</f>
        <v>41946</v>
      </c>
      <c r="B86" t="str">
        <f>VLOOKUP(data!$R$4:$R$143,'Dept Look up'!$A$3:$B$70,2,FALSE)</f>
        <v>Response Policy</v>
      </c>
      <c r="C86" t="str">
        <f>data!I86</f>
        <v>CO-OP GROUP PETROL</v>
      </c>
      <c r="D86" s="24">
        <f>data!U86</f>
        <v>6.4</v>
      </c>
      <c r="F86" t="str">
        <f>Summary!C86</f>
        <v>CO-OP GROUP PETROL</v>
      </c>
      <c r="G86" t="str">
        <f>VLOOKUP($C$4:$C$143,lookup!$A$2:$B$335,2,FALSE)</f>
        <v>Automotive fuel</v>
      </c>
    </row>
    <row r="87" spans="1:7" x14ac:dyDescent="0.25">
      <c r="A87" s="2">
        <f>data!C87</f>
        <v>41950</v>
      </c>
      <c r="B87" t="str">
        <f>VLOOKUP(data!$R$4:$R$143,'Dept Look up'!$A$3:$B$70,2,FALSE)</f>
        <v>Response Policy</v>
      </c>
      <c r="C87" t="str">
        <f>data!I87</f>
        <v>WWW.FLYBE.COAWX87F</v>
      </c>
      <c r="D87" s="24">
        <f>data!U87</f>
        <v>31.98</v>
      </c>
      <c r="F87" t="str">
        <f>Summary!C87</f>
        <v>WWW.FLYBE.COAWX87F</v>
      </c>
      <c r="G87" t="str">
        <f>VLOOKUP($C$4:$C$143,lookup!$A$2:$B$335,2,FALSE)</f>
        <v>Travel</v>
      </c>
    </row>
    <row r="88" spans="1:7" x14ac:dyDescent="0.25">
      <c r="A88" s="2">
        <f>data!C88</f>
        <v>41950</v>
      </c>
      <c r="B88" t="str">
        <f>VLOOKUP(data!$R$4:$R$143,'Dept Look up'!$A$3:$B$70,2,FALSE)</f>
        <v>Response Policy</v>
      </c>
      <c r="C88" t="str">
        <f>data!I88</f>
        <v>WWW.FLYBE.COM</v>
      </c>
      <c r="D88" s="24">
        <f>data!U88</f>
        <v>31.75</v>
      </c>
      <c r="F88" t="str">
        <f>Summary!C88</f>
        <v>WWW.FLYBE.COM</v>
      </c>
      <c r="G88" t="str">
        <f>VLOOKUP($C$4:$C$143,lookup!$A$2:$B$335,2,FALSE)</f>
        <v>Travel</v>
      </c>
    </row>
    <row r="89" spans="1:7" x14ac:dyDescent="0.25">
      <c r="A89" s="2">
        <f>data!C89</f>
        <v>41953</v>
      </c>
      <c r="B89" t="str">
        <f>VLOOKUP(data!$R$4:$R$143,'Dept Look up'!$A$3:$B$70,2,FALSE)</f>
        <v>Response Policy</v>
      </c>
      <c r="C89" t="str">
        <f>data!I89</f>
        <v>1983 COSTA</v>
      </c>
      <c r="D89" s="24">
        <f>data!U89</f>
        <v>6.38</v>
      </c>
      <c r="F89" t="str">
        <f>Summary!C89</f>
        <v>1983 COSTA</v>
      </c>
      <c r="G89" t="str">
        <f>VLOOKUP($C$4:$C$143,lookup!$A$2:$B$335,2,FALSE)</f>
        <v>Catering and catering supplies</v>
      </c>
    </row>
    <row r="90" spans="1:7" x14ac:dyDescent="0.25">
      <c r="A90" s="2">
        <f>data!C90</f>
        <v>41955</v>
      </c>
      <c r="B90" t="str">
        <f>VLOOKUP(data!$R$4:$R$143,'Dept Look up'!$A$3:$B$70,2,FALSE)</f>
        <v>Response Policy</v>
      </c>
      <c r="C90" t="str">
        <f>data!I90</f>
        <v>NEXUS TRAVEL SHOP</v>
      </c>
      <c r="D90" s="24">
        <f>data!U90</f>
        <v>3.3</v>
      </c>
      <c r="F90" t="str">
        <f>Summary!C90</f>
        <v>NEXUS TRAVEL SHOP</v>
      </c>
      <c r="G90" t="str">
        <f>VLOOKUP($C$4:$C$143,lookup!$A$2:$B$335,2,FALSE)</f>
        <v>Travel</v>
      </c>
    </row>
    <row r="91" spans="1:7" x14ac:dyDescent="0.25">
      <c r="A91" s="2">
        <f>data!C91</f>
        <v>41955</v>
      </c>
      <c r="B91" t="str">
        <f>VLOOKUP(data!$R$4:$R$143,'Dept Look up'!$A$3:$B$70,2,FALSE)</f>
        <v>Response Policy</v>
      </c>
      <c r="C91" t="str">
        <f>data!I91</f>
        <v>HOTEL INDIGO NEWCASTLE</v>
      </c>
      <c r="D91" s="24">
        <f>data!U91</f>
        <v>158.33000000000001</v>
      </c>
      <c r="F91" t="str">
        <f>Summary!C91</f>
        <v>HOTEL INDIGO NEWCASTLE</v>
      </c>
      <c r="G91" t="str">
        <f>VLOOKUP($C$4:$C$143,lookup!$A$2:$B$335,2,FALSE)</f>
        <v>Hotel and Accommodation</v>
      </c>
    </row>
    <row r="92" spans="1:7" x14ac:dyDescent="0.25">
      <c r="A92" s="2">
        <f>data!C92</f>
        <v>41956</v>
      </c>
      <c r="B92" t="str">
        <f>VLOOKUP(data!$R$4:$R$143,'Dept Look up'!$A$3:$B$70,2,FALSE)</f>
        <v>Response Policy</v>
      </c>
      <c r="C92" t="str">
        <f>data!I92</f>
        <v>TESCO STORES 3384</v>
      </c>
      <c r="D92" s="24">
        <f>data!U92</f>
        <v>7.24</v>
      </c>
      <c r="F92" t="str">
        <f>Summary!C92</f>
        <v>TESCO STORES 3384</v>
      </c>
      <c r="G92" t="str">
        <f>VLOOKUP($C$4:$C$143,lookup!$A$2:$B$335,2,FALSE)</f>
        <v>Catering and catering supplies</v>
      </c>
    </row>
    <row r="93" spans="1:7" x14ac:dyDescent="0.25">
      <c r="A93" s="2">
        <f>data!C93</f>
        <v>41960</v>
      </c>
      <c r="B93" t="str">
        <f>VLOOKUP(data!$R$4:$R$143,'Dept Look up'!$A$3:$B$70,2,FALSE)</f>
        <v>Response Policy</v>
      </c>
      <c r="C93" t="str">
        <f>data!I93</f>
        <v>TESCO STORES 3384</v>
      </c>
      <c r="D93" s="24">
        <f>data!U93</f>
        <v>21.89</v>
      </c>
      <c r="F93" t="str">
        <f>Summary!C93</f>
        <v>TESCO STORES 3384</v>
      </c>
      <c r="G93" t="str">
        <f>VLOOKUP($C$4:$C$143,lookup!$A$2:$B$335,2,FALSE)</f>
        <v>Catering and catering supplies</v>
      </c>
    </row>
    <row r="94" spans="1:7" x14ac:dyDescent="0.25">
      <c r="A94" s="2">
        <f>data!C94</f>
        <v>41940</v>
      </c>
      <c r="B94" t="str">
        <f>VLOOKUP(data!$R$4:$R$143,'Dept Look up'!$A$3:$B$70,2,FALSE)</f>
        <v>Supplies</v>
      </c>
      <c r="C94" t="str">
        <f>data!I94</f>
        <v>LYRECO UK LTD</v>
      </c>
      <c r="D94" s="24">
        <f>data!U94</f>
        <v>52.7</v>
      </c>
      <c r="F94" t="str">
        <f>Summary!C94</f>
        <v>LYRECO UK LTD</v>
      </c>
      <c r="G94" t="str">
        <f>VLOOKUP($C$4:$C$143,lookup!$A$2:$B$335,2,FALSE)</f>
        <v>Office stationery, equipment and supplies</v>
      </c>
    </row>
    <row r="95" spans="1:7" x14ac:dyDescent="0.25">
      <c r="A95" s="2">
        <f>data!C95</f>
        <v>41947</v>
      </c>
      <c r="B95" t="str">
        <f>VLOOKUP(data!$R$4:$R$143,'Dept Look up'!$A$3:$B$70,2,FALSE)</f>
        <v>Supplies</v>
      </c>
      <c r="C95" t="str">
        <f>data!I95</f>
        <v>LYRECO UK LTD</v>
      </c>
      <c r="D95" s="24">
        <f>data!U95</f>
        <v>241.95</v>
      </c>
      <c r="F95" t="str">
        <f>Summary!C95</f>
        <v>LYRECO UK LTD</v>
      </c>
      <c r="G95" t="str">
        <f>VLOOKUP($C$4:$C$143,lookup!$A$2:$B$335,2,FALSE)</f>
        <v>Office stationery, equipment and supplies</v>
      </c>
    </row>
    <row r="96" spans="1:7" x14ac:dyDescent="0.25">
      <c r="A96" s="2">
        <f>data!C96</f>
        <v>41947</v>
      </c>
      <c r="B96" t="str">
        <f>VLOOKUP(data!$R$4:$R$143,'Dept Look up'!$A$3:$B$70,2,FALSE)</f>
        <v>Supplies</v>
      </c>
      <c r="C96" t="str">
        <f>data!I96</f>
        <v>TORQ LTD</v>
      </c>
      <c r="D96" s="24">
        <f>data!U96</f>
        <v>193.7</v>
      </c>
      <c r="F96" t="str">
        <f>Summary!C96</f>
        <v>TORQ LTD</v>
      </c>
      <c r="G96" t="str">
        <f>VLOOKUP($C$4:$C$143,lookup!$A$2:$B$335,2,FALSE)</f>
        <v>General retail and wholesale</v>
      </c>
    </row>
    <row r="97" spans="1:7" x14ac:dyDescent="0.25">
      <c r="A97" s="2">
        <f>data!C97</f>
        <v>41949</v>
      </c>
      <c r="B97" t="str">
        <f>VLOOKUP(data!$R$4:$R$143,'Dept Look up'!$A$3:$B$70,2,FALSE)</f>
        <v>Supplies</v>
      </c>
      <c r="C97" t="str">
        <f>data!I97</f>
        <v>LYRECO UK LTD</v>
      </c>
      <c r="D97" s="24">
        <f>data!U97</f>
        <v>233.21</v>
      </c>
      <c r="F97" t="str">
        <f>Summary!C97</f>
        <v>LYRECO UK LTD</v>
      </c>
      <c r="G97" t="str">
        <f>VLOOKUP($C$4:$C$143,lookup!$A$2:$B$335,2,FALSE)</f>
        <v>Office stationery, equipment and supplies</v>
      </c>
    </row>
    <row r="98" spans="1:7" x14ac:dyDescent="0.25">
      <c r="A98" s="2">
        <f>data!C98</f>
        <v>41953</v>
      </c>
      <c r="B98" t="str">
        <f>VLOOKUP(data!$R$4:$R$143,'Dept Look up'!$A$3:$B$70,2,FALSE)</f>
        <v>Supplies</v>
      </c>
      <c r="C98" t="str">
        <f>data!I98</f>
        <v>UKBUSINESS SUPPLIE</v>
      </c>
      <c r="D98" s="24">
        <f>data!U98</f>
        <v>75.959999999999994</v>
      </c>
      <c r="F98" t="str">
        <f>Summary!C98</f>
        <v>UKBUSINESS SUPPLIE</v>
      </c>
      <c r="G98" t="str">
        <f>VLOOKUP($C$4:$C$143,lookup!$A$2:$B$335,2,FALSE)</f>
        <v>General retail and wholesale</v>
      </c>
    </row>
    <row r="99" spans="1:7" x14ac:dyDescent="0.25">
      <c r="A99" s="2">
        <f>data!C99</f>
        <v>41955</v>
      </c>
      <c r="B99" t="str">
        <f>VLOOKUP(data!$R$4:$R$143,'Dept Look up'!$A$3:$B$70,2,FALSE)</f>
        <v>Supplies</v>
      </c>
      <c r="C99" t="str">
        <f>data!I99</f>
        <v>LYRECO UK LTD</v>
      </c>
      <c r="D99" s="24">
        <f>data!U99</f>
        <v>145.38999999999999</v>
      </c>
      <c r="F99" t="str">
        <f>Summary!C99</f>
        <v>LYRECO UK LTD</v>
      </c>
      <c r="G99" t="str">
        <f>VLOOKUP($C$4:$C$143,lookup!$A$2:$B$335,2,FALSE)</f>
        <v>Office stationery, equipment and supplies</v>
      </c>
    </row>
    <row r="100" spans="1:7" x14ac:dyDescent="0.25">
      <c r="A100" s="2">
        <f>data!C100</f>
        <v>41955</v>
      </c>
      <c r="B100" t="str">
        <f>VLOOKUP(data!$R$4:$R$143,'Dept Look up'!$A$3:$B$70,2,FALSE)</f>
        <v>Supplies</v>
      </c>
      <c r="C100" t="str">
        <f>data!I100</f>
        <v>LYRECO UK LTD</v>
      </c>
      <c r="D100" s="24">
        <f>data!U100</f>
        <v>60.25</v>
      </c>
      <c r="F100" t="str">
        <f>Summary!C100</f>
        <v>LYRECO UK LTD</v>
      </c>
      <c r="G100" t="str">
        <f>VLOOKUP($C$4:$C$143,lookup!$A$2:$B$335,2,FALSE)</f>
        <v>Office stationery, equipment and supplies</v>
      </c>
    </row>
    <row r="101" spans="1:7" x14ac:dyDescent="0.25">
      <c r="A101" s="2">
        <f>data!C101</f>
        <v>41956</v>
      </c>
      <c r="B101" t="str">
        <f>VLOOKUP(data!$R$4:$R$143,'Dept Look up'!$A$3:$B$70,2,FALSE)</f>
        <v>Supplies</v>
      </c>
      <c r="C101" t="str">
        <f>data!I101</f>
        <v>LYRECO UK LTD</v>
      </c>
      <c r="D101" s="24">
        <f>data!U101</f>
        <v>112.14</v>
      </c>
      <c r="F101" t="str">
        <f>Summary!C101</f>
        <v>LYRECO UK LTD</v>
      </c>
      <c r="G101" t="str">
        <f>VLOOKUP($C$4:$C$143,lookup!$A$2:$B$335,2,FALSE)</f>
        <v>Office stationery, equipment and supplies</v>
      </c>
    </row>
    <row r="102" spans="1:7" x14ac:dyDescent="0.25">
      <c r="A102" s="2">
        <f>data!C102</f>
        <v>41961</v>
      </c>
      <c r="B102" t="str">
        <f>VLOOKUP(data!$R$4:$R$143,'Dept Look up'!$A$3:$B$70,2,FALSE)</f>
        <v>Supplies</v>
      </c>
      <c r="C102" t="str">
        <f>data!I102</f>
        <v>LYRECO UK LTD</v>
      </c>
      <c r="D102" s="24">
        <f>data!U102</f>
        <v>105.2</v>
      </c>
      <c r="F102" t="str">
        <f>Summary!C102</f>
        <v>LYRECO UK LTD</v>
      </c>
      <c r="G102" t="str">
        <f>VLOOKUP($C$4:$C$143,lookup!$A$2:$B$335,2,FALSE)</f>
        <v>Office stationery, equipment and supplies</v>
      </c>
    </row>
    <row r="103" spans="1:7" x14ac:dyDescent="0.25">
      <c r="A103" s="2">
        <f>data!C103</f>
        <v>41961</v>
      </c>
      <c r="B103" t="str">
        <f>VLOOKUP(data!$R$4:$R$143,'Dept Look up'!$A$3:$B$70,2,FALSE)</f>
        <v>Supplies</v>
      </c>
      <c r="C103" t="str">
        <f>data!I103</f>
        <v>LYRECO UK LTD</v>
      </c>
      <c r="D103" s="24">
        <f>data!U103</f>
        <v>277.17</v>
      </c>
      <c r="F103" t="str">
        <f>Summary!C103</f>
        <v>LYRECO UK LTD</v>
      </c>
      <c r="G103" t="str">
        <f>VLOOKUP($C$4:$C$143,lookup!$A$2:$B$335,2,FALSE)</f>
        <v>Office stationery, equipment and supplies</v>
      </c>
    </row>
    <row r="104" spans="1:7" x14ac:dyDescent="0.25">
      <c r="A104" s="2">
        <f>data!C104</f>
        <v>41963</v>
      </c>
      <c r="B104" t="str">
        <f>VLOOKUP(data!$R$4:$R$143,'Dept Look up'!$A$3:$B$70,2,FALSE)</f>
        <v>Supplies</v>
      </c>
      <c r="C104" t="str">
        <f>data!I104</f>
        <v>LYRECO UK LTD</v>
      </c>
      <c r="D104" s="24">
        <f>data!U104</f>
        <v>114.24</v>
      </c>
      <c r="F104" t="str">
        <f>Summary!C104</f>
        <v>LYRECO UK LTD</v>
      </c>
      <c r="G104" t="str">
        <f>VLOOKUP($C$4:$C$143,lookup!$A$2:$B$335,2,FALSE)</f>
        <v>Office stationery, equipment and supplies</v>
      </c>
    </row>
    <row r="105" spans="1:7" x14ac:dyDescent="0.25">
      <c r="A105" s="2">
        <f>data!C105</f>
        <v>41963</v>
      </c>
      <c r="B105" t="str">
        <f>VLOOKUP(data!$R$4:$R$143,'Dept Look up'!$A$3:$B$70,2,FALSE)</f>
        <v>Supplies</v>
      </c>
      <c r="C105" t="str">
        <f>data!I105</f>
        <v>LYRECO UK LTD</v>
      </c>
      <c r="D105" s="24">
        <f>data!U105</f>
        <v>129.4</v>
      </c>
      <c r="F105" t="str">
        <f>Summary!C105</f>
        <v>LYRECO UK LTD</v>
      </c>
      <c r="G105" t="str">
        <f>VLOOKUP($C$4:$C$143,lookup!$A$2:$B$335,2,FALSE)</f>
        <v>Office stationery, equipment and supplies</v>
      </c>
    </row>
    <row r="106" spans="1:7" x14ac:dyDescent="0.25">
      <c r="A106" s="2">
        <f>data!C106</f>
        <v>41968</v>
      </c>
      <c r="B106" t="str">
        <f>VLOOKUP(data!$R$4:$R$143,'Dept Look up'!$A$3:$B$70,2,FALSE)</f>
        <v>Supplies</v>
      </c>
      <c r="C106" t="str">
        <f>data!I106</f>
        <v>LYRECO UK LTD</v>
      </c>
      <c r="D106" s="24">
        <f>data!U106</f>
        <v>118.17</v>
      </c>
      <c r="F106" t="str">
        <f>Summary!C106</f>
        <v>LYRECO UK LTD</v>
      </c>
      <c r="G106" t="str">
        <f>VLOOKUP($C$4:$C$143,lookup!$A$2:$B$335,2,FALSE)</f>
        <v>Office stationery, equipment and supplies</v>
      </c>
    </row>
    <row r="107" spans="1:7" x14ac:dyDescent="0.25">
      <c r="A107" s="2">
        <f>data!C107</f>
        <v>41944</v>
      </c>
      <c r="B107" t="str">
        <f>VLOOKUP(data!$R$4:$R$143,'Dept Look up'!$A$3:$B$70,2,FALSE)</f>
        <v>Service Support</v>
      </c>
      <c r="C107" t="str">
        <f>data!I107</f>
        <v>IMPERIAL DRAGON</v>
      </c>
      <c r="D107" s="24">
        <f>data!U107</f>
        <v>55.15</v>
      </c>
      <c r="F107" t="str">
        <f>Summary!C107</f>
        <v>IMPERIAL DRAGON</v>
      </c>
      <c r="G107" t="str">
        <f>VLOOKUP($C$4:$C$143,lookup!$A$2:$B$335,2,FALSE)</f>
        <v>Restaurants and bars</v>
      </c>
    </row>
    <row r="108" spans="1:7" x14ac:dyDescent="0.25">
      <c r="A108" s="2">
        <f>data!C108</f>
        <v>41954</v>
      </c>
      <c r="B108" t="str">
        <f>VLOOKUP(data!$R$4:$R$143,'Dept Look up'!$A$3:$B$70,2,FALSE)</f>
        <v>Service Support</v>
      </c>
      <c r="C108" t="str">
        <f>data!I108</f>
        <v>BRISTOL CITY COUNCIL</v>
      </c>
      <c r="D108" s="24">
        <f>data!U108</f>
        <v>3.9</v>
      </c>
      <c r="F108" t="str">
        <f>Summary!C108</f>
        <v>BRISTOL CITY COUNCIL</v>
      </c>
      <c r="G108" t="str">
        <f>VLOOKUP($C$4:$C$143,lookup!$A$2:$B$335,2,FALSE)</f>
        <v>Travel</v>
      </c>
    </row>
    <row r="109" spans="1:7" x14ac:dyDescent="0.25">
      <c r="A109" s="2">
        <f>data!C109</f>
        <v>41954</v>
      </c>
      <c r="B109" t="str">
        <f>VLOOKUP(data!$R$4:$R$143,'Dept Look up'!$A$3:$B$70,2,FALSE)</f>
        <v>Service Support</v>
      </c>
      <c r="C109" t="str">
        <f>data!I109</f>
        <v>BRISTOL CITY COUNCIL</v>
      </c>
      <c r="D109" s="24">
        <f>data!U109</f>
        <v>3.9</v>
      </c>
      <c r="F109" t="str">
        <f>Summary!C109</f>
        <v>BRISTOL CITY COUNCIL</v>
      </c>
      <c r="G109" t="str">
        <f>VLOOKUP($C$4:$C$143,lookup!$A$2:$B$335,2,FALSE)</f>
        <v>Travel</v>
      </c>
    </row>
    <row r="110" spans="1:7" x14ac:dyDescent="0.25">
      <c r="A110" s="2">
        <f>data!C110</f>
        <v>41944</v>
      </c>
      <c r="B110" t="str">
        <f>VLOOKUP(data!$R$4:$R$143,'Dept Look up'!$A$3:$B$70,2,FALSE)</f>
        <v>Fire Safety</v>
      </c>
      <c r="C110" t="str">
        <f>data!I110</f>
        <v>KFC-WEYMOUTH</v>
      </c>
      <c r="D110" s="24">
        <f>data!U110</f>
        <v>24.13</v>
      </c>
      <c r="F110" t="str">
        <f>Summary!C110</f>
        <v>KFC-WEYMOUTH</v>
      </c>
      <c r="G110" t="str">
        <f>VLOOKUP($C$4:$C$143,lookup!$A$2:$B$335,2,FALSE)</f>
        <v>Catering and catering supplies</v>
      </c>
    </row>
    <row r="111" spans="1:7" x14ac:dyDescent="0.25">
      <c r="A111" s="2">
        <f>data!C111</f>
        <v>41945</v>
      </c>
      <c r="B111" t="str">
        <f>VLOOKUP(data!$R$4:$R$143,'Dept Look up'!$A$3:$B$70,2,FALSE)</f>
        <v>Fire Safety</v>
      </c>
      <c r="C111" t="str">
        <f>data!I111</f>
        <v>SUBWAY</v>
      </c>
      <c r="D111" s="24">
        <f>data!U111</f>
        <v>25</v>
      </c>
      <c r="F111" t="str">
        <f>Summary!C111</f>
        <v>SUBWAY</v>
      </c>
      <c r="G111" t="str">
        <f>VLOOKUP($C$4:$C$143,lookup!$A$2:$B$335,2,FALSE)</f>
        <v>Catering and catering supplies</v>
      </c>
    </row>
    <row r="112" spans="1:7" x14ac:dyDescent="0.25">
      <c r="A112" s="2">
        <f>data!C112</f>
        <v>41967</v>
      </c>
      <c r="B112" t="str">
        <f>VLOOKUP(data!$R$4:$R$143,'Dept Look up'!$A$3:$B$70,2,FALSE)</f>
        <v>Fire Safety</v>
      </c>
      <c r="C112" t="str">
        <f>data!I112</f>
        <v>THE BEAR HOTEL-BISTRO</v>
      </c>
      <c r="D112" s="24">
        <f>data!U112</f>
        <v>16.63</v>
      </c>
      <c r="F112" t="str">
        <f>Summary!C112</f>
        <v>THE BEAR HOTEL-BISTRO</v>
      </c>
      <c r="G112" t="str">
        <f>VLOOKUP($C$4:$C$143,lookup!$A$2:$B$335,2,FALSE)</f>
        <v>Restaurants and bars</v>
      </c>
    </row>
    <row r="113" spans="1:7" x14ac:dyDescent="0.25">
      <c r="A113" s="2">
        <f>data!C113</f>
        <v>41970</v>
      </c>
      <c r="B113" t="str">
        <f>VLOOKUP(data!$R$4:$R$143,'Dept Look up'!$A$3:$B$70,2,FALSE)</f>
        <v>Fire Safety</v>
      </c>
      <c r="C113" t="str">
        <f>data!I113</f>
        <v>POST OFFICE COUNTER</v>
      </c>
      <c r="D113" s="24">
        <f>data!U113</f>
        <v>7.15</v>
      </c>
      <c r="F113" t="str">
        <f>Summary!C113</f>
        <v>POST OFFICE COUNTER</v>
      </c>
      <c r="G113" t="str">
        <f>VLOOKUP($C$4:$C$143,lookup!$A$2:$B$335,2,FALSE)</f>
        <v xml:space="preserve">Miscellaneous </v>
      </c>
    </row>
    <row r="114" spans="1:7" x14ac:dyDescent="0.25">
      <c r="A114" s="2">
        <f>data!C114</f>
        <v>41953</v>
      </c>
      <c r="B114" t="str">
        <f>VLOOKUP(data!$R$4:$R$143,'Dept Look up'!$A$3:$B$70,2,FALSE)</f>
        <v>Assets</v>
      </c>
      <c r="C114" t="str">
        <f>data!I114</f>
        <v>JUSTPARK JUSTPARK</v>
      </c>
      <c r="D114" s="24">
        <f>data!U114</f>
        <v>2.5</v>
      </c>
      <c r="F114" t="str">
        <f>Summary!C114</f>
        <v>JUSTPARK JUSTPARK</v>
      </c>
      <c r="G114" t="str">
        <f>VLOOKUP($C$4:$C$143,lookup!$A$2:$B$335,2,FALSE)</f>
        <v>Travel</v>
      </c>
    </row>
    <row r="115" spans="1:7" x14ac:dyDescent="0.25">
      <c r="A115" s="2">
        <f>data!C115</f>
        <v>41961</v>
      </c>
      <c r="B115" t="str">
        <f>VLOOKUP(data!$R$4:$R$143,'Dept Look up'!$A$3:$B$70,2,FALSE)</f>
        <v>Assets</v>
      </c>
      <c r="C115" t="str">
        <f>data!I115</f>
        <v>LEON HEATHROW 3</v>
      </c>
      <c r="D115" s="24">
        <f>data!U115</f>
        <v>7.08</v>
      </c>
      <c r="F115" t="str">
        <f>Summary!C115</f>
        <v>LEON HEATHROW 3</v>
      </c>
      <c r="G115" t="str">
        <f>VLOOKUP($C$4:$C$143,lookup!$A$2:$B$335,2,FALSE)</f>
        <v>Catering and catering supplies</v>
      </c>
    </row>
    <row r="116" spans="1:7" x14ac:dyDescent="0.25">
      <c r="A116" s="2">
        <f>data!C116</f>
        <v>41956</v>
      </c>
      <c r="B116" t="str">
        <f>VLOOKUP(data!$R$4:$R$143,'Dept Look up'!$A$3:$B$70,2,FALSE)</f>
        <v>Assets</v>
      </c>
      <c r="C116" t="str">
        <f>data!I116</f>
        <v>EA HAZARDOUS WASTE-DOM</v>
      </c>
      <c r="D116" s="24">
        <f>data!U116</f>
        <v>18</v>
      </c>
      <c r="F116" t="str">
        <f>Summary!C116</f>
        <v>EA HAZARDOUS WASTE-DOM</v>
      </c>
      <c r="G116" t="str">
        <f>VLOOKUP($C$4:$C$143,lookup!$A$2:$B$335,2,FALSE)</f>
        <v>General retail and wholesale</v>
      </c>
    </row>
    <row r="117" spans="1:7" x14ac:dyDescent="0.25">
      <c r="A117" s="2">
        <f>data!C117</f>
        <v>41946</v>
      </c>
      <c r="B117" t="str">
        <f>VLOOKUP(data!$R$4:$R$143,'Dept Look up'!$A$3:$B$70,2,FALSE)</f>
        <v>District Commander</v>
      </c>
      <c r="C117" t="str">
        <f>data!I117</f>
        <v>KFC-LANDSDOWN</v>
      </c>
      <c r="D117" s="24">
        <f>data!U117</f>
        <v>21.73</v>
      </c>
      <c r="F117" t="str">
        <f>Summary!C117</f>
        <v>KFC-LANDSDOWN</v>
      </c>
      <c r="G117" t="str">
        <f>VLOOKUP($C$4:$C$143,lookup!$A$2:$B$335,2,FALSE)</f>
        <v>Catering and catering supplies</v>
      </c>
    </row>
    <row r="118" spans="1:7" x14ac:dyDescent="0.25">
      <c r="A118" s="2">
        <f>data!C118</f>
        <v>41947</v>
      </c>
      <c r="B118" t="str">
        <f>VLOOKUP(data!$R$4:$R$143,'Dept Look up'!$A$3:$B$70,2,FALSE)</f>
        <v>Organisational Resources</v>
      </c>
      <c r="C118" t="str">
        <f>data!I118</f>
        <v>TICKETOFFICESALE</v>
      </c>
      <c r="D118" s="24">
        <f>data!U118</f>
        <v>64.3</v>
      </c>
      <c r="F118" t="str">
        <f>Summary!C118</f>
        <v>TICKETOFFICESALE</v>
      </c>
      <c r="G118" t="str">
        <f>VLOOKUP($C$4:$C$143,lookup!$A$2:$B$335,2,FALSE)</f>
        <v>Travel</v>
      </c>
    </row>
    <row r="119" spans="1:7" x14ac:dyDescent="0.25">
      <c r="A119" s="2">
        <f>data!C119</f>
        <v>41951</v>
      </c>
      <c r="B119" t="str">
        <f>VLOOKUP(data!$R$4:$R$143,'Dept Look up'!$A$3:$B$70,2,FALSE)</f>
        <v>Organisational Resources</v>
      </c>
      <c r="C119" t="str">
        <f>data!I119</f>
        <v>OYSTER AUTOTOPUP</v>
      </c>
      <c r="D119" s="24">
        <f>data!U119</f>
        <v>20</v>
      </c>
      <c r="F119" t="str">
        <f>Summary!C119</f>
        <v>OYSTER AUTOTOPUP</v>
      </c>
      <c r="G119" t="str">
        <f>VLOOKUP($C$4:$C$143,lookup!$A$2:$B$335,2,FALSE)</f>
        <v xml:space="preserve">Miscellaneous </v>
      </c>
    </row>
    <row r="120" spans="1:7" x14ac:dyDescent="0.25">
      <c r="A120" s="2">
        <f>data!C120</f>
        <v>41953</v>
      </c>
      <c r="B120" t="str">
        <f>VLOOKUP(data!$R$4:$R$143,'Dept Look up'!$A$3:$B$70,2,FALSE)</f>
        <v>Organisational Resources</v>
      </c>
      <c r="C120" t="str">
        <f>data!I120</f>
        <v>SILK MERCER</v>
      </c>
      <c r="D120" s="24">
        <f>data!U120</f>
        <v>10.46</v>
      </c>
      <c r="F120" t="str">
        <f>Summary!C120</f>
        <v>SILK MERCER</v>
      </c>
      <c r="G120" t="str">
        <f>VLOOKUP($C$4:$C$143,lookup!$A$2:$B$335,2,FALSE)</f>
        <v>Restaurants and bars</v>
      </c>
    </row>
    <row r="121" spans="1:7" x14ac:dyDescent="0.25">
      <c r="A121" s="2">
        <f>data!C121</f>
        <v>41960</v>
      </c>
      <c r="B121" t="str">
        <f>VLOOKUP(data!$R$4:$R$143,'Dept Look up'!$A$3:$B$70,2,FALSE)</f>
        <v>Organisational Resources</v>
      </c>
      <c r="C121" t="str">
        <f>data!I121</f>
        <v>SILK MERCER</v>
      </c>
      <c r="D121" s="24">
        <f>data!U121</f>
        <v>6.82</v>
      </c>
      <c r="F121" t="str">
        <f>Summary!C121</f>
        <v>SILK MERCER</v>
      </c>
      <c r="G121" t="str">
        <f>VLOOKUP($C$4:$C$143,lookup!$A$2:$B$335,2,FALSE)</f>
        <v>Restaurants and bars</v>
      </c>
    </row>
    <row r="122" spans="1:7" x14ac:dyDescent="0.25">
      <c r="A122" s="2">
        <f>data!C122</f>
        <v>41965</v>
      </c>
      <c r="B122" t="str">
        <f>VLOOKUP(data!$R$4:$R$143,'Dept Look up'!$A$3:$B$70,2,FALSE)</f>
        <v>Organisational Resources</v>
      </c>
      <c r="C122" t="str">
        <f>data!I122</f>
        <v>OYSTER AUTOTOPUP</v>
      </c>
      <c r="D122" s="24">
        <f>data!U122</f>
        <v>20</v>
      </c>
      <c r="F122" t="str">
        <f>Summary!C122</f>
        <v>OYSTER AUTOTOPUP</v>
      </c>
      <c r="G122" t="str">
        <f>VLOOKUP($C$4:$C$143,lookup!$A$2:$B$335,2,FALSE)</f>
        <v xml:space="preserve">Miscellaneous </v>
      </c>
    </row>
    <row r="123" spans="1:7" x14ac:dyDescent="0.25">
      <c r="A123" s="2">
        <f>data!C123</f>
        <v>41940</v>
      </c>
      <c r="B123" t="str">
        <f>VLOOKUP(data!$R$4:$R$143,'Dept Look up'!$A$3:$B$70,2,FALSE)</f>
        <v>Fleet</v>
      </c>
      <c r="C123" t="str">
        <f>data!I123</f>
        <v>BLANDFORD TOOLS LTD</v>
      </c>
      <c r="D123" s="24">
        <f>data!U123</f>
        <v>82.42</v>
      </c>
      <c r="F123" t="str">
        <f>Summary!C123</f>
        <v>BLANDFORD TOOLS LTD</v>
      </c>
      <c r="G123" t="str">
        <f>VLOOKUP($C$4:$C$143,lookup!$A$2:$B$335,2,FALSE)</f>
        <v>General retail and wholesale</v>
      </c>
    </row>
    <row r="124" spans="1:7" x14ac:dyDescent="0.25">
      <c r="A124" s="2">
        <f>data!C124</f>
        <v>41941</v>
      </c>
      <c r="B124" t="str">
        <f>VLOOKUP(data!$R$4:$R$143,'Dept Look up'!$A$3:$B$70,2,FALSE)</f>
        <v>Fleet</v>
      </c>
      <c r="C124" t="str">
        <f>data!I124</f>
        <v>CURRYS S/S</v>
      </c>
      <c r="D124" s="24">
        <f>data!U124</f>
        <v>4.16</v>
      </c>
      <c r="F124" t="str">
        <f>Summary!C124</f>
        <v>CURRYS S/S</v>
      </c>
      <c r="G124" t="str">
        <f>VLOOKUP($C$4:$C$143,lookup!$A$2:$B$335,2,FALSE)</f>
        <v>Office stationery, equipment and supplies</v>
      </c>
    </row>
    <row r="125" spans="1:7" x14ac:dyDescent="0.25">
      <c r="A125" s="2">
        <f>data!C125</f>
        <v>41956</v>
      </c>
      <c r="B125" t="str">
        <f>VLOOKUP(data!$R$4:$R$143,'Dept Look up'!$A$3:$B$70,2,FALSE)</f>
        <v>Fleet</v>
      </c>
      <c r="C125" t="str">
        <f>data!I125</f>
        <v>GMS PLUMB &amp; HEAT SUP LTD</v>
      </c>
      <c r="D125" s="24">
        <f>data!U125</f>
        <v>9.18</v>
      </c>
      <c r="F125" t="str">
        <f>Summary!C125</f>
        <v>GMS PLUMB &amp; HEAT SUP LTD</v>
      </c>
      <c r="G125" t="str">
        <f>VLOOKUP($C$4:$C$143,lookup!$A$2:$B$335,2,FALSE)</f>
        <v>Vehicles, servicing and spares</v>
      </c>
    </row>
    <row r="126" spans="1:7" x14ac:dyDescent="0.25">
      <c r="A126" s="2">
        <f>data!C126</f>
        <v>41957</v>
      </c>
      <c r="B126" t="str">
        <f>VLOOKUP(data!$R$4:$R$143,'Dept Look up'!$A$3:$B$70,2,FALSE)</f>
        <v>Fleet</v>
      </c>
      <c r="C126" t="str">
        <f>data!I126</f>
        <v>RS COMPONENTS</v>
      </c>
      <c r="D126" s="24">
        <f>data!U126</f>
        <v>49.14</v>
      </c>
      <c r="F126" t="str">
        <f>Summary!C126</f>
        <v>RS COMPONENTS</v>
      </c>
      <c r="G126" t="str">
        <f>VLOOKUP($C$4:$C$143,lookup!$A$2:$B$335,2,FALSE)</f>
        <v>General retail and wholesale</v>
      </c>
    </row>
    <row r="127" spans="1:7" x14ac:dyDescent="0.25">
      <c r="A127" s="2">
        <f>data!C127</f>
        <v>41961</v>
      </c>
      <c r="B127" t="str">
        <f>VLOOKUP(data!$R$4:$R$143,'Dept Look up'!$A$3:$B$70,2,FALSE)</f>
        <v>Fleet</v>
      </c>
      <c r="C127" t="str">
        <f>data!I127</f>
        <v>BLANDFORD TOOLS LTD</v>
      </c>
      <c r="D127" s="24">
        <f>data!U127</f>
        <v>99.08</v>
      </c>
      <c r="F127" t="str">
        <f>Summary!C127</f>
        <v>BLANDFORD TOOLS LTD</v>
      </c>
      <c r="G127" t="str">
        <f>VLOOKUP($C$4:$C$143,lookup!$A$2:$B$335,2,FALSE)</f>
        <v>General retail and wholesale</v>
      </c>
    </row>
    <row r="128" spans="1:7" x14ac:dyDescent="0.25">
      <c r="A128" s="2">
        <f>data!C128</f>
        <v>41962</v>
      </c>
      <c r="B128" t="str">
        <f>VLOOKUP(data!$R$4:$R$143,'Dept Look up'!$A$3:$B$70,2,FALSE)</f>
        <v>Fleet</v>
      </c>
      <c r="C128" t="str">
        <f>data!I128</f>
        <v>BLANDFORD TOOLS LTD</v>
      </c>
      <c r="D128" s="24">
        <f>data!U128</f>
        <v>61.69</v>
      </c>
      <c r="F128" t="str">
        <f>Summary!C128</f>
        <v>BLANDFORD TOOLS LTD</v>
      </c>
      <c r="G128" t="str">
        <f>VLOOKUP($C$4:$C$143,lookup!$A$2:$B$335,2,FALSE)</f>
        <v>General retail and wholesale</v>
      </c>
    </row>
    <row r="129" spans="1:7" x14ac:dyDescent="0.25">
      <c r="A129" s="2">
        <f>data!C129</f>
        <v>41961</v>
      </c>
      <c r="B129" t="str">
        <f>VLOOKUP(data!$R$4:$R$143,'Dept Look up'!$A$3:$B$70,2,FALSE)</f>
        <v>Fleet</v>
      </c>
      <c r="C129" t="str">
        <f>data!I129</f>
        <v>HALFORDS ON LINE</v>
      </c>
      <c r="D129" s="24">
        <f>data!U129</f>
        <v>95.82</v>
      </c>
      <c r="F129" t="str">
        <f>Summary!C129</f>
        <v>HALFORDS ON LINE</v>
      </c>
      <c r="G129" t="str">
        <f>VLOOKUP($C$4:$C$143,lookup!$A$2:$B$335,2,FALSE)</f>
        <v>Vehicles, servicing and spares</v>
      </c>
    </row>
    <row r="130" spans="1:7" x14ac:dyDescent="0.25">
      <c r="A130" s="2">
        <f>data!C130</f>
        <v>41967</v>
      </c>
      <c r="B130" t="str">
        <f>VLOOKUP(data!$R$4:$R$143,'Dept Look up'!$A$3:$B$70,2,FALSE)</f>
        <v>Fleet</v>
      </c>
      <c r="C130" t="str">
        <f>data!I130</f>
        <v>REFINISH SYSTEMS LTD</v>
      </c>
      <c r="D130" s="24">
        <f>data!U130</f>
        <v>25.9</v>
      </c>
      <c r="F130" t="str">
        <f>Summary!C130</f>
        <v>REFINISH SYSTEMS LTD</v>
      </c>
      <c r="G130" t="str">
        <f>VLOOKUP($C$4:$C$143,lookup!$A$2:$B$335,2,FALSE)</f>
        <v>Vehicles, servicing and spares</v>
      </c>
    </row>
    <row r="131" spans="1:7" x14ac:dyDescent="0.25">
      <c r="A131" s="2">
        <f>data!C131</f>
        <v>41967</v>
      </c>
      <c r="B131" t="str">
        <f>VLOOKUP(data!$R$4:$R$143,'Dept Look up'!$A$3:$B$70,2,FALSE)</f>
        <v>Fleet</v>
      </c>
      <c r="C131" t="str">
        <f>data!I131</f>
        <v>SCATS COUNTRYSTORE 60</v>
      </c>
      <c r="D131" s="24">
        <f>data!U131</f>
        <v>37.28</v>
      </c>
      <c r="F131" t="str">
        <f>Summary!C131</f>
        <v>SCATS COUNTRYSTORE 60</v>
      </c>
      <c r="G131" t="str">
        <f>VLOOKUP($C$4:$C$143,lookup!$A$2:$B$335,2,FALSE)</f>
        <v>Vehicles, servicing and spares</v>
      </c>
    </row>
    <row r="132" spans="1:7" x14ac:dyDescent="0.25">
      <c r="A132" s="2">
        <f>data!C132</f>
        <v>41968</v>
      </c>
      <c r="B132" t="str">
        <f>VLOOKUP(data!$R$4:$R$143,'Dept Look up'!$A$3:$B$70,2,FALSE)</f>
        <v>Fleet</v>
      </c>
      <c r="C132" t="str">
        <f>data!I132</f>
        <v>Amazon *Mktplce EU-UK</v>
      </c>
      <c r="D132" s="24">
        <f>data!U132</f>
        <v>23.33</v>
      </c>
      <c r="F132" t="str">
        <f>Summary!C132</f>
        <v>Amazon *Mktplce EU-UK</v>
      </c>
      <c r="G132" t="str">
        <f>VLOOKUP($C$4:$C$143,lookup!$A$2:$B$335,2,FALSE)</f>
        <v>General retail and wholesale</v>
      </c>
    </row>
    <row r="133" spans="1:7" x14ac:dyDescent="0.25">
      <c r="A133" s="2">
        <f>data!C133</f>
        <v>41969</v>
      </c>
      <c r="B133" t="str">
        <f>VLOOKUP(data!$R$4:$R$143,'Dept Look up'!$A$3:$B$70,2,FALSE)</f>
        <v>Fleet</v>
      </c>
      <c r="C133" t="str">
        <f>data!I133</f>
        <v>BLANDFORD TOOLS LTD</v>
      </c>
      <c r="D133" s="24">
        <f>data!U133</f>
        <v>23.25</v>
      </c>
      <c r="F133" t="str">
        <f>Summary!C133</f>
        <v>BLANDFORD TOOLS LTD</v>
      </c>
      <c r="G133" t="str">
        <f>VLOOKUP($C$4:$C$143,lookup!$A$2:$B$335,2,FALSE)</f>
        <v>General retail and wholesale</v>
      </c>
    </row>
    <row r="134" spans="1:7" x14ac:dyDescent="0.25">
      <c r="A134" s="2">
        <f>data!C134</f>
        <v>41970</v>
      </c>
      <c r="B134" t="str">
        <f>VLOOKUP(data!$R$4:$R$143,'Dept Look up'!$A$3:$B$70,2,FALSE)</f>
        <v>Fleet</v>
      </c>
      <c r="C134" t="str">
        <f>data!I134</f>
        <v>SPRINGMASTERS LTD</v>
      </c>
      <c r="D134" s="24">
        <f>data!U134</f>
        <v>35.6</v>
      </c>
      <c r="F134" t="str">
        <f>Summary!C134</f>
        <v>SPRINGMASTERS LTD</v>
      </c>
      <c r="G134" t="str">
        <f>VLOOKUP($C$4:$C$143,lookup!$A$2:$B$335,2,FALSE)</f>
        <v>Vehicles, servicing and spares</v>
      </c>
    </row>
    <row r="135" spans="1:7" x14ac:dyDescent="0.25">
      <c r="A135" s="2">
        <f>data!C135</f>
        <v>41946</v>
      </c>
      <c r="B135" t="str">
        <f>VLOOKUP(data!$R$4:$R$143,'Dept Look up'!$A$3:$B$70,2,FALSE)</f>
        <v>Employee Development</v>
      </c>
      <c r="C135" t="str">
        <f>data!I135</f>
        <v>DOMINOS PIZZA</v>
      </c>
      <c r="D135" s="24">
        <f>data!U135</f>
        <v>33.29</v>
      </c>
      <c r="F135" t="str">
        <f>Summary!C135</f>
        <v>DOMINOS PIZZA</v>
      </c>
      <c r="G135" t="str">
        <f>VLOOKUP($C$4:$C$143,lookup!$A$2:$B$335,2,FALSE)</f>
        <v>Catering and catering supplies</v>
      </c>
    </row>
    <row r="136" spans="1:7" x14ac:dyDescent="0.25">
      <c r="A136" s="2">
        <f>data!C136</f>
        <v>41944</v>
      </c>
      <c r="B136" t="str">
        <f>VLOOKUP(data!$R$4:$R$143,'Dept Look up'!$A$3:$B$70,2,FALSE)</f>
        <v>Fire Safety</v>
      </c>
      <c r="C136" t="str">
        <f>data!I136</f>
        <v>PATISSERIE MARK BENNET</v>
      </c>
      <c r="D136" s="24">
        <f>data!U136</f>
        <v>18.079999999999998</v>
      </c>
      <c r="F136" t="str">
        <f>Summary!C136</f>
        <v>PATISSERIE MARK BENNET</v>
      </c>
      <c r="G136" t="str">
        <f>VLOOKUP($C$4:$C$143,lookup!$A$2:$B$335,2,FALSE)</f>
        <v>Catering and catering supplies</v>
      </c>
    </row>
    <row r="137" spans="1:7" x14ac:dyDescent="0.25">
      <c r="A137" s="2">
        <f>data!C137</f>
        <v>41943</v>
      </c>
      <c r="B137" t="str">
        <f>VLOOKUP(data!$R$4:$R$143,'Dept Look up'!$A$3:$B$70,2,FALSE)</f>
        <v>Fire Safety</v>
      </c>
      <c r="C137" t="str">
        <f>data!I137</f>
        <v>DRI MEMEO INC</v>
      </c>
      <c r="D137" s="24">
        <f>data!U137</f>
        <v>17.12</v>
      </c>
      <c r="F137" t="str">
        <f>Summary!C137</f>
        <v>DRI MEMEO INC</v>
      </c>
      <c r="G137" t="str">
        <f>VLOOKUP($C$4:$C$143,lookup!$A$2:$B$335,2,FALSE)</f>
        <v>Office stationery, equipment and supplies</v>
      </c>
    </row>
    <row r="138" spans="1:7" x14ac:dyDescent="0.25">
      <c r="A138" s="2">
        <f>data!C138</f>
        <v>41946</v>
      </c>
      <c r="B138" t="str">
        <f>VLOOKUP(data!$R$4:$R$143,'Dept Look up'!$A$3:$B$70,2,FALSE)</f>
        <v>Fire Safety</v>
      </c>
      <c r="C138" t="str">
        <f>data!I138</f>
        <v>SUBWAY BLANDFORD</v>
      </c>
      <c r="D138" s="24">
        <f>data!U138</f>
        <v>4.83</v>
      </c>
      <c r="F138" t="str">
        <f>Summary!C138</f>
        <v>SUBWAY BLANDFORD</v>
      </c>
      <c r="G138" t="str">
        <f>VLOOKUP($C$4:$C$143,lookup!$A$2:$B$335,2,FALSE)</f>
        <v>Catering and catering supplies</v>
      </c>
    </row>
    <row r="139" spans="1:7" x14ac:dyDescent="0.25">
      <c r="A139" s="2">
        <f>data!C139</f>
        <v>41957</v>
      </c>
      <c r="B139" t="str">
        <f>VLOOKUP(data!$R$4:$R$143,'Dept Look up'!$A$3:$B$70,2,FALSE)</f>
        <v>Fire Safety</v>
      </c>
      <c r="C139" t="str">
        <f>data!I139</f>
        <v>SURVEYMONKEY.COM</v>
      </c>
      <c r="D139" s="24">
        <f>data!U139</f>
        <v>173.04</v>
      </c>
      <c r="F139" t="str">
        <f>Summary!C139</f>
        <v>SURVEYMONKEY.COM</v>
      </c>
      <c r="G139" t="str">
        <f>VLOOKUP($C$4:$C$143,lookup!$A$2:$B$335,2,FALSE)</f>
        <v xml:space="preserve">Miscellaneous </v>
      </c>
    </row>
    <row r="140" spans="1:7" x14ac:dyDescent="0.25">
      <c r="A140" s="2">
        <f>data!C140</f>
        <v>41943</v>
      </c>
      <c r="B140" t="str">
        <f>VLOOKUP(data!$R$4:$R$143,'Dept Look up'!$A$3:$B$70,2,FALSE)</f>
        <v>Fire Safety</v>
      </c>
      <c r="C140" t="str">
        <f>data!I140</f>
        <v>GO OUTDOORS-POOLE</v>
      </c>
      <c r="D140" s="24">
        <f>data!U140</f>
        <v>800.04</v>
      </c>
      <c r="F140" t="str">
        <f>Summary!C140</f>
        <v>GO OUTDOORS-POOLE</v>
      </c>
      <c r="G140" t="str">
        <f>VLOOKUP($C$4:$C$143,lookup!$A$2:$B$335,2,FALSE)</f>
        <v>Office stationery, equipment and supplies</v>
      </c>
    </row>
    <row r="141" spans="1:7" x14ac:dyDescent="0.25">
      <c r="A141" s="2">
        <f>data!C141</f>
        <v>41940</v>
      </c>
      <c r="B141" t="str">
        <f>VLOOKUP(data!$R$4:$R$143,'Dept Look up'!$A$3:$B$70,2,FALSE)</f>
        <v>Princes Trust</v>
      </c>
      <c r="C141" t="str">
        <f>data!I141</f>
        <v>ASDA SUPERSTORE</v>
      </c>
      <c r="D141" s="24">
        <f>data!U141</f>
        <v>9.1999999999999993</v>
      </c>
      <c r="F141" t="str">
        <f>Summary!C141</f>
        <v>ASDA SUPERSTORE</v>
      </c>
      <c r="G141" t="str">
        <f>VLOOKUP($C$4:$C$143,lookup!$A$2:$B$335,2,FALSE)</f>
        <v>General retail and wholesale</v>
      </c>
    </row>
    <row r="142" spans="1:7" x14ac:dyDescent="0.25">
      <c r="A142" s="2">
        <f>data!C142</f>
        <v>41940</v>
      </c>
      <c r="B142" t="str">
        <f>VLOOKUP(data!$R$4:$R$143,'Dept Look up'!$A$3:$B$70,2,FALSE)</f>
        <v>Princes Trust</v>
      </c>
      <c r="C142" t="str">
        <f>data!I142</f>
        <v>ASDA SUPERSTORE</v>
      </c>
      <c r="D142" s="24">
        <f>data!U142</f>
        <v>0.56999999999999995</v>
      </c>
      <c r="F142" t="str">
        <f>Summary!C142</f>
        <v>ASDA SUPERSTORE</v>
      </c>
      <c r="G142" t="str">
        <f>VLOOKUP($C$4:$C$143,lookup!$A$2:$B$335,2,FALSE)</f>
        <v>General retail and wholesale</v>
      </c>
    </row>
    <row r="143" spans="1:7" x14ac:dyDescent="0.25">
      <c r="A143" s="2">
        <f>data!C143</f>
        <v>41953</v>
      </c>
      <c r="B143" t="str">
        <f>VLOOKUP(data!$R$4:$R$143,'Dept Look up'!$A$3:$B$70,2,FALSE)</f>
        <v>Princes Trust</v>
      </c>
      <c r="C143" t="str">
        <f>data!I143</f>
        <v>WILT&amp;DORSET BUS CO-POOLE</v>
      </c>
      <c r="D143" s="24">
        <f>data!U143</f>
        <v>35</v>
      </c>
      <c r="F143" t="str">
        <f>Summary!C143</f>
        <v>WILT&amp;DORSET BUS CO-POOLE</v>
      </c>
      <c r="G143" t="str">
        <f>VLOOKUP($C$4:$C$143,lookup!$A$2:$B$335,2,FALSE)</f>
        <v>Travel</v>
      </c>
    </row>
    <row r="144" spans="1:7" x14ac:dyDescent="0.25">
      <c r="A144" s="2"/>
      <c r="D144"/>
    </row>
    <row r="145" spans="1:1" customFormat="1" x14ac:dyDescent="0.25">
      <c r="A145" s="2"/>
    </row>
    <row r="146" spans="1:1" customFormat="1" x14ac:dyDescent="0.25">
      <c r="A146" s="2"/>
    </row>
    <row r="147" spans="1:1" customFormat="1" x14ac:dyDescent="0.25">
      <c r="A147" s="2"/>
    </row>
    <row r="148" spans="1:1" customFormat="1" x14ac:dyDescent="0.25">
      <c r="A148" s="2"/>
    </row>
    <row r="149" spans="1:1" customFormat="1" x14ac:dyDescent="0.25">
      <c r="A149" s="2"/>
    </row>
    <row r="150" spans="1:1" customFormat="1" x14ac:dyDescent="0.25">
      <c r="A150" s="2"/>
    </row>
    <row r="151" spans="1:1" customFormat="1" x14ac:dyDescent="0.25">
      <c r="A151" s="2"/>
    </row>
    <row r="152" spans="1:1" customFormat="1" x14ac:dyDescent="0.25">
      <c r="A152" s="2"/>
    </row>
    <row r="153" spans="1:1" customFormat="1" x14ac:dyDescent="0.25">
      <c r="A153" s="2"/>
    </row>
    <row r="154" spans="1:1" customFormat="1" x14ac:dyDescent="0.25">
      <c r="A154" s="2"/>
    </row>
    <row r="155" spans="1:1" customFormat="1" x14ac:dyDescent="0.25">
      <c r="A155" s="2"/>
    </row>
    <row r="156" spans="1:1" customFormat="1" x14ac:dyDescent="0.25">
      <c r="A156" s="2"/>
    </row>
  </sheetData>
  <autoFilter ref="A2:G15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0"/>
  <sheetViews>
    <sheetView topLeftCell="A178" zoomScaleNormal="100" workbookViewId="0">
      <selection activeCell="C199" sqref="C199"/>
    </sheetView>
  </sheetViews>
  <sheetFormatPr defaultRowHeight="14.25" x14ac:dyDescent="0.2"/>
  <cols>
    <col min="1" max="1" width="34.85546875" style="31" bestFit="1" customWidth="1"/>
    <col min="2" max="2" width="40" style="31" bestFit="1" customWidth="1"/>
    <col min="3" max="3" width="9.140625" style="31"/>
    <col min="4" max="4" width="44.5703125" style="31" bestFit="1" customWidth="1"/>
    <col min="5" max="16384" width="9.140625" style="31"/>
  </cols>
  <sheetData>
    <row r="1" spans="1:4" ht="15" x14ac:dyDescent="0.25">
      <c r="A1" s="30" t="s">
        <v>179</v>
      </c>
      <c r="B1" s="30" t="s">
        <v>186</v>
      </c>
      <c r="D1" s="30" t="s">
        <v>417</v>
      </c>
    </row>
    <row r="2" spans="1:4" x14ac:dyDescent="0.2">
      <c r="A2" s="31" t="s">
        <v>652</v>
      </c>
      <c r="B2" s="31" t="s">
        <v>202</v>
      </c>
      <c r="D2" s="31" t="s">
        <v>241</v>
      </c>
    </row>
    <row r="3" spans="1:4" x14ac:dyDescent="0.2">
      <c r="A3" s="31" t="s">
        <v>170</v>
      </c>
      <c r="B3" s="31" t="s">
        <v>229</v>
      </c>
      <c r="D3" s="31" t="s">
        <v>238</v>
      </c>
    </row>
    <row r="4" spans="1:4" x14ac:dyDescent="0.2">
      <c r="A4" s="31" t="s">
        <v>203</v>
      </c>
      <c r="B4" s="31" t="s">
        <v>204</v>
      </c>
      <c r="D4" s="31" t="s">
        <v>232</v>
      </c>
    </row>
    <row r="5" spans="1:4" x14ac:dyDescent="0.2">
      <c r="A5" s="31" t="s">
        <v>135</v>
      </c>
      <c r="B5" s="31" t="s">
        <v>198</v>
      </c>
      <c r="D5" s="31" t="s">
        <v>191</v>
      </c>
    </row>
    <row r="6" spans="1:4" x14ac:dyDescent="0.2">
      <c r="A6" s="31" t="s">
        <v>108</v>
      </c>
      <c r="B6" s="31" t="s">
        <v>245</v>
      </c>
      <c r="D6" s="31" t="s">
        <v>189</v>
      </c>
    </row>
    <row r="7" spans="1:4" x14ac:dyDescent="0.2">
      <c r="A7" s="31" t="s">
        <v>75</v>
      </c>
      <c r="B7" s="31" t="s">
        <v>245</v>
      </c>
      <c r="D7" s="31" t="s">
        <v>213</v>
      </c>
    </row>
    <row r="8" spans="1:4" x14ac:dyDescent="0.2">
      <c r="A8" s="31" t="s">
        <v>464</v>
      </c>
      <c r="B8" s="31" t="s">
        <v>229</v>
      </c>
      <c r="D8" s="31" t="s">
        <v>202</v>
      </c>
    </row>
    <row r="9" spans="1:4" x14ac:dyDescent="0.2">
      <c r="A9" s="31" t="s">
        <v>100</v>
      </c>
      <c r="B9" s="31" t="s">
        <v>245</v>
      </c>
      <c r="D9" s="31" t="s">
        <v>205</v>
      </c>
    </row>
    <row r="10" spans="1:4" x14ac:dyDescent="0.2">
      <c r="A10" s="31" t="s">
        <v>206</v>
      </c>
      <c r="B10" s="31" t="s">
        <v>204</v>
      </c>
      <c r="D10" s="31" t="s">
        <v>224</v>
      </c>
    </row>
    <row r="11" spans="1:4" x14ac:dyDescent="0.2">
      <c r="A11" s="31" t="s">
        <v>177</v>
      </c>
      <c r="B11" s="31" t="s">
        <v>188</v>
      </c>
      <c r="D11" s="31" t="s">
        <v>229</v>
      </c>
    </row>
    <row r="12" spans="1:4" x14ac:dyDescent="0.2">
      <c r="A12" s="31" t="s">
        <v>208</v>
      </c>
      <c r="B12" s="31" t="s">
        <v>204</v>
      </c>
      <c r="D12" s="31" t="s">
        <v>193</v>
      </c>
    </row>
    <row r="13" spans="1:4" x14ac:dyDescent="0.2">
      <c r="A13" s="31" t="s">
        <v>368</v>
      </c>
      <c r="B13" s="31" t="s">
        <v>198</v>
      </c>
      <c r="D13" s="31" t="s">
        <v>222</v>
      </c>
    </row>
    <row r="14" spans="1:4" x14ac:dyDescent="0.2">
      <c r="A14" s="31" t="s">
        <v>329</v>
      </c>
      <c r="B14" s="31" t="s">
        <v>245</v>
      </c>
      <c r="D14" s="31" t="s">
        <v>218</v>
      </c>
    </row>
    <row r="15" spans="1:4" x14ac:dyDescent="0.2">
      <c r="A15" s="31" t="s">
        <v>366</v>
      </c>
      <c r="B15" s="31" t="s">
        <v>245</v>
      </c>
      <c r="D15" s="31" t="s">
        <v>245</v>
      </c>
    </row>
    <row r="16" spans="1:4" x14ac:dyDescent="0.2">
      <c r="A16" s="31" t="s">
        <v>114</v>
      </c>
      <c r="B16" s="31" t="s">
        <v>245</v>
      </c>
      <c r="D16" s="31" t="s">
        <v>201</v>
      </c>
    </row>
    <row r="17" spans="1:4" x14ac:dyDescent="0.2">
      <c r="A17" s="31" t="s">
        <v>263</v>
      </c>
      <c r="B17" s="31" t="s">
        <v>245</v>
      </c>
      <c r="D17" s="31" t="s">
        <v>247</v>
      </c>
    </row>
    <row r="18" spans="1:4" x14ac:dyDescent="0.2">
      <c r="A18" s="31" t="s">
        <v>333</v>
      </c>
      <c r="B18" s="31" t="s">
        <v>245</v>
      </c>
      <c r="D18" s="31" t="s">
        <v>233</v>
      </c>
    </row>
    <row r="19" spans="1:4" x14ac:dyDescent="0.2">
      <c r="A19" s="31" t="s">
        <v>83</v>
      </c>
      <c r="B19" s="31" t="s">
        <v>245</v>
      </c>
      <c r="D19" s="31" t="s">
        <v>215</v>
      </c>
    </row>
    <row r="20" spans="1:4" x14ac:dyDescent="0.2">
      <c r="A20" s="31" t="s">
        <v>341</v>
      </c>
      <c r="B20" s="31" t="s">
        <v>190</v>
      </c>
      <c r="D20" s="31" t="s">
        <v>209</v>
      </c>
    </row>
    <row r="21" spans="1:4" x14ac:dyDescent="0.2">
      <c r="A21" s="31" t="s">
        <v>313</v>
      </c>
      <c r="B21" s="31" t="s">
        <v>245</v>
      </c>
      <c r="D21" s="31" t="s">
        <v>188</v>
      </c>
    </row>
    <row r="22" spans="1:4" x14ac:dyDescent="0.2">
      <c r="A22" s="31" t="s">
        <v>103</v>
      </c>
      <c r="B22" s="31" t="s">
        <v>245</v>
      </c>
      <c r="D22" s="31" t="s">
        <v>235</v>
      </c>
    </row>
    <row r="23" spans="1:4" x14ac:dyDescent="0.2">
      <c r="A23" s="31" t="s">
        <v>248</v>
      </c>
      <c r="B23" s="31" t="s">
        <v>188</v>
      </c>
      <c r="D23" s="31" t="s">
        <v>540</v>
      </c>
    </row>
    <row r="24" spans="1:4" x14ac:dyDescent="0.2">
      <c r="A24" s="31" t="s">
        <v>166</v>
      </c>
      <c r="B24" s="31" t="s">
        <v>245</v>
      </c>
      <c r="D24" s="31" t="s">
        <v>216</v>
      </c>
    </row>
    <row r="25" spans="1:4" x14ac:dyDescent="0.2">
      <c r="A25" s="31" t="s">
        <v>485</v>
      </c>
      <c r="B25" s="31" t="s">
        <v>207</v>
      </c>
      <c r="D25" s="31" t="s">
        <v>195</v>
      </c>
    </row>
    <row r="26" spans="1:4" x14ac:dyDescent="0.2">
      <c r="A26" s="31" t="s">
        <v>285</v>
      </c>
      <c r="B26" s="31" t="s">
        <v>188</v>
      </c>
      <c r="D26" s="31" t="s">
        <v>220</v>
      </c>
    </row>
    <row r="27" spans="1:4" x14ac:dyDescent="0.2">
      <c r="A27" s="31" t="s">
        <v>662</v>
      </c>
      <c r="B27" s="31" t="s">
        <v>190</v>
      </c>
      <c r="D27" s="31" t="s">
        <v>198</v>
      </c>
    </row>
    <row r="28" spans="1:4" x14ac:dyDescent="0.2">
      <c r="A28" s="31" t="s">
        <v>317</v>
      </c>
      <c r="B28" s="31" t="s">
        <v>190</v>
      </c>
      <c r="D28" s="31" t="s">
        <v>211</v>
      </c>
    </row>
    <row r="29" spans="1:4" x14ac:dyDescent="0.2">
      <c r="A29" s="31" t="s">
        <v>314</v>
      </c>
      <c r="B29" s="31" t="s">
        <v>245</v>
      </c>
      <c r="D29" s="31" t="s">
        <v>226</v>
      </c>
    </row>
    <row r="30" spans="1:4" x14ac:dyDescent="0.2">
      <c r="A30" s="31" t="s">
        <v>318</v>
      </c>
      <c r="B30" s="31" t="s">
        <v>198</v>
      </c>
      <c r="D30" s="31" t="s">
        <v>199</v>
      </c>
    </row>
    <row r="31" spans="1:4" x14ac:dyDescent="0.2">
      <c r="A31" s="31" t="s">
        <v>330</v>
      </c>
      <c r="B31" s="31" t="s">
        <v>198</v>
      </c>
      <c r="D31" s="31" t="s">
        <v>207</v>
      </c>
    </row>
    <row r="32" spans="1:4" x14ac:dyDescent="0.2">
      <c r="A32" s="31" t="s">
        <v>286</v>
      </c>
      <c r="B32" s="31" t="s">
        <v>198</v>
      </c>
      <c r="D32" s="31" t="s">
        <v>190</v>
      </c>
    </row>
    <row r="33" spans="1:4" x14ac:dyDescent="0.2">
      <c r="A33" s="31" t="s">
        <v>425</v>
      </c>
      <c r="B33" s="31" t="s">
        <v>198</v>
      </c>
      <c r="D33" s="31" t="s">
        <v>196</v>
      </c>
    </row>
    <row r="34" spans="1:4" x14ac:dyDescent="0.2">
      <c r="A34" s="31" t="s">
        <v>148</v>
      </c>
      <c r="B34" s="31" t="s">
        <v>198</v>
      </c>
      <c r="D34" s="31" t="s">
        <v>204</v>
      </c>
    </row>
    <row r="35" spans="1:4" ht="15" x14ac:dyDescent="0.25">
      <c r="A35" s="31" t="s">
        <v>470</v>
      </c>
      <c r="B35" s="31" t="s">
        <v>201</v>
      </c>
      <c r="D35"/>
    </row>
    <row r="36" spans="1:4" ht="15" x14ac:dyDescent="0.25">
      <c r="A36" s="31" t="s">
        <v>349</v>
      </c>
      <c r="B36" s="31" t="s">
        <v>229</v>
      </c>
      <c r="D36"/>
    </row>
    <row r="37" spans="1:4" ht="15" x14ac:dyDescent="0.25">
      <c r="A37" s="31" t="s">
        <v>633</v>
      </c>
      <c r="B37" s="31" t="s">
        <v>202</v>
      </c>
      <c r="D37"/>
    </row>
    <row r="38" spans="1:4" ht="15" x14ac:dyDescent="0.25">
      <c r="A38" s="31" t="s">
        <v>264</v>
      </c>
      <c r="B38" s="31" t="s">
        <v>204</v>
      </c>
      <c r="D38"/>
    </row>
    <row r="39" spans="1:4" ht="15" x14ac:dyDescent="0.25">
      <c r="A39" s="31" t="s">
        <v>153</v>
      </c>
      <c r="B39" s="31" t="s">
        <v>190</v>
      </c>
      <c r="D39"/>
    </row>
    <row r="40" spans="1:4" ht="15" x14ac:dyDescent="0.25">
      <c r="A40" s="31" t="s">
        <v>319</v>
      </c>
      <c r="B40" s="31" t="s">
        <v>245</v>
      </c>
      <c r="D40"/>
    </row>
    <row r="41" spans="1:4" ht="15" x14ac:dyDescent="0.25">
      <c r="A41" s="31" t="s">
        <v>342</v>
      </c>
      <c r="B41" s="31" t="s">
        <v>245</v>
      </c>
      <c r="D41"/>
    </row>
    <row r="42" spans="1:4" ht="15" x14ac:dyDescent="0.25">
      <c r="A42" s="31" t="s">
        <v>612</v>
      </c>
      <c r="B42" s="31" t="s">
        <v>224</v>
      </c>
      <c r="D42"/>
    </row>
    <row r="43" spans="1:4" ht="15" x14ac:dyDescent="0.25">
      <c r="A43" s="31" t="s">
        <v>281</v>
      </c>
      <c r="B43" s="31" t="s">
        <v>207</v>
      </c>
      <c r="D43"/>
    </row>
    <row r="44" spans="1:4" ht="15" x14ac:dyDescent="0.25">
      <c r="A44" s="31" t="s">
        <v>336</v>
      </c>
      <c r="B44" s="31" t="s">
        <v>188</v>
      </c>
      <c r="D44"/>
    </row>
    <row r="45" spans="1:4" ht="15" x14ac:dyDescent="0.25">
      <c r="A45" s="31" t="s">
        <v>350</v>
      </c>
      <c r="B45" s="31" t="s">
        <v>229</v>
      </c>
      <c r="D45"/>
    </row>
    <row r="46" spans="1:4" ht="15" x14ac:dyDescent="0.25">
      <c r="A46" s="31" t="s">
        <v>320</v>
      </c>
      <c r="B46" s="31" t="s">
        <v>245</v>
      </c>
      <c r="D46"/>
    </row>
    <row r="47" spans="1:4" ht="15" x14ac:dyDescent="0.25">
      <c r="A47" s="31" t="s">
        <v>115</v>
      </c>
      <c r="B47" s="31" t="s">
        <v>245</v>
      </c>
      <c r="D47"/>
    </row>
    <row r="48" spans="1:4" ht="15" x14ac:dyDescent="0.25">
      <c r="A48" s="31" t="s">
        <v>647</v>
      </c>
      <c r="B48" s="31" t="s">
        <v>205</v>
      </c>
      <c r="D48"/>
    </row>
    <row r="49" spans="1:4" ht="15" x14ac:dyDescent="0.25">
      <c r="A49" s="31" t="s">
        <v>648</v>
      </c>
      <c r="B49" s="31" t="s">
        <v>238</v>
      </c>
      <c r="D49"/>
    </row>
    <row r="50" spans="1:4" ht="15" x14ac:dyDescent="0.25">
      <c r="A50" s="31" t="s">
        <v>304</v>
      </c>
      <c r="B50" s="31" t="s">
        <v>202</v>
      </c>
      <c r="D50"/>
    </row>
    <row r="51" spans="1:4" ht="15" x14ac:dyDescent="0.25">
      <c r="A51" s="31" t="s">
        <v>474</v>
      </c>
      <c r="B51" s="31" t="s">
        <v>229</v>
      </c>
      <c r="D51"/>
    </row>
    <row r="52" spans="1:4" ht="15" x14ac:dyDescent="0.25">
      <c r="A52" s="31" t="s">
        <v>305</v>
      </c>
      <c r="B52" s="31" t="s">
        <v>245</v>
      </c>
      <c r="D52"/>
    </row>
    <row r="53" spans="1:4" ht="15" x14ac:dyDescent="0.25">
      <c r="A53" s="31" t="s">
        <v>210</v>
      </c>
      <c r="B53" s="31" t="s">
        <v>204</v>
      </c>
      <c r="D53"/>
    </row>
    <row r="54" spans="1:4" ht="15" x14ac:dyDescent="0.25">
      <c r="A54" s="31" t="s">
        <v>121</v>
      </c>
      <c r="B54" s="31" t="s">
        <v>229</v>
      </c>
      <c r="D54"/>
    </row>
    <row r="55" spans="1:4" ht="15" x14ac:dyDescent="0.25">
      <c r="A55" s="31" t="s">
        <v>212</v>
      </c>
      <c r="B55" s="31" t="s">
        <v>204</v>
      </c>
      <c r="D55"/>
    </row>
    <row r="56" spans="1:4" ht="15" x14ac:dyDescent="0.25">
      <c r="A56" s="31" t="s">
        <v>574</v>
      </c>
      <c r="B56" s="31" t="s">
        <v>540</v>
      </c>
      <c r="D56"/>
    </row>
    <row r="57" spans="1:4" ht="15" x14ac:dyDescent="0.25">
      <c r="A57" s="31" t="s">
        <v>675</v>
      </c>
      <c r="B57" s="31" t="s">
        <v>540</v>
      </c>
      <c r="D57"/>
    </row>
    <row r="58" spans="1:4" ht="15" x14ac:dyDescent="0.25">
      <c r="A58" s="31" t="s">
        <v>214</v>
      </c>
      <c r="B58" s="31" t="s">
        <v>204</v>
      </c>
      <c r="D58"/>
    </row>
    <row r="59" spans="1:4" ht="15" x14ac:dyDescent="0.25">
      <c r="A59" s="31" t="s">
        <v>161</v>
      </c>
      <c r="B59" s="31" t="s">
        <v>204</v>
      </c>
      <c r="D59"/>
    </row>
    <row r="60" spans="1:4" ht="15" x14ac:dyDescent="0.25">
      <c r="A60" s="31" t="s">
        <v>217</v>
      </c>
      <c r="B60" s="31" t="s">
        <v>204</v>
      </c>
      <c r="D60"/>
    </row>
    <row r="61" spans="1:4" ht="15" x14ac:dyDescent="0.25">
      <c r="A61" s="31" t="s">
        <v>46</v>
      </c>
      <c r="B61" s="31" t="s">
        <v>201</v>
      </c>
      <c r="D61"/>
    </row>
    <row r="62" spans="1:4" ht="15" x14ac:dyDescent="0.25">
      <c r="A62" s="31" t="s">
        <v>337</v>
      </c>
      <c r="B62" s="31" t="s">
        <v>202</v>
      </c>
      <c r="D62"/>
    </row>
    <row r="63" spans="1:4" ht="15" x14ac:dyDescent="0.25">
      <c r="A63" s="31" t="s">
        <v>456</v>
      </c>
      <c r="B63" s="31" t="s">
        <v>235</v>
      </c>
      <c r="D63"/>
    </row>
    <row r="64" spans="1:4" ht="15" x14ac:dyDescent="0.25">
      <c r="A64" s="31" t="s">
        <v>219</v>
      </c>
      <c r="B64" s="31" t="s">
        <v>204</v>
      </c>
      <c r="D64"/>
    </row>
    <row r="65" spans="1:4" ht="15" x14ac:dyDescent="0.25">
      <c r="A65" s="31" t="s">
        <v>684</v>
      </c>
      <c r="B65" s="31" t="s">
        <v>540</v>
      </c>
      <c r="D65"/>
    </row>
    <row r="66" spans="1:4" ht="15" x14ac:dyDescent="0.25">
      <c r="A66" s="31" t="s">
        <v>351</v>
      </c>
      <c r="B66" s="31" t="s">
        <v>229</v>
      </c>
      <c r="D66"/>
    </row>
    <row r="67" spans="1:4" ht="15" x14ac:dyDescent="0.25">
      <c r="A67" s="31" t="s">
        <v>257</v>
      </c>
      <c r="B67" s="31" t="s">
        <v>245</v>
      </c>
      <c r="D67"/>
    </row>
    <row r="68" spans="1:4" x14ac:dyDescent="0.2">
      <c r="A68" s="31" t="s">
        <v>321</v>
      </c>
      <c r="B68" s="31" t="s">
        <v>245</v>
      </c>
    </row>
    <row r="69" spans="1:4" x14ac:dyDescent="0.2">
      <c r="A69" s="31" t="s">
        <v>221</v>
      </c>
      <c r="B69" s="31" t="s">
        <v>204</v>
      </c>
    </row>
    <row r="70" spans="1:4" x14ac:dyDescent="0.2">
      <c r="A70" s="31" t="s">
        <v>275</v>
      </c>
      <c r="B70" s="31" t="s">
        <v>190</v>
      </c>
    </row>
    <row r="71" spans="1:4" x14ac:dyDescent="0.2">
      <c r="A71" s="31" t="s">
        <v>119</v>
      </c>
      <c r="B71" s="31" t="s">
        <v>229</v>
      </c>
    </row>
    <row r="72" spans="1:4" x14ac:dyDescent="0.2">
      <c r="A72" s="31" t="s">
        <v>268</v>
      </c>
      <c r="B72" s="31" t="s">
        <v>245</v>
      </c>
    </row>
    <row r="73" spans="1:4" x14ac:dyDescent="0.2">
      <c r="A73" s="31" t="s">
        <v>352</v>
      </c>
      <c r="B73" s="31" t="s">
        <v>229</v>
      </c>
    </row>
    <row r="74" spans="1:4" x14ac:dyDescent="0.2">
      <c r="A74" s="31" t="s">
        <v>433</v>
      </c>
      <c r="B74" s="31" t="s">
        <v>190</v>
      </c>
    </row>
    <row r="75" spans="1:4" x14ac:dyDescent="0.2">
      <c r="A75" s="31" t="s">
        <v>641</v>
      </c>
      <c r="B75" s="31" t="s">
        <v>238</v>
      </c>
    </row>
    <row r="76" spans="1:4" x14ac:dyDescent="0.2">
      <c r="A76" s="31" t="s">
        <v>223</v>
      </c>
      <c r="B76" s="31" t="s">
        <v>204</v>
      </c>
    </row>
    <row r="77" spans="1:4" x14ac:dyDescent="0.2">
      <c r="A77" s="31" t="s">
        <v>225</v>
      </c>
      <c r="B77" s="31" t="s">
        <v>204</v>
      </c>
    </row>
    <row r="78" spans="1:4" x14ac:dyDescent="0.2">
      <c r="A78" s="31" t="s">
        <v>194</v>
      </c>
      <c r="B78" s="31" t="s">
        <v>195</v>
      </c>
    </row>
    <row r="79" spans="1:4" x14ac:dyDescent="0.2">
      <c r="A79" s="31" t="s">
        <v>453</v>
      </c>
      <c r="B79" s="31" t="s">
        <v>188</v>
      </c>
    </row>
    <row r="80" spans="1:4" x14ac:dyDescent="0.2">
      <c r="A80" s="31" t="s">
        <v>435</v>
      </c>
      <c r="B80" s="31" t="s">
        <v>188</v>
      </c>
    </row>
    <row r="81" spans="1:2" x14ac:dyDescent="0.2">
      <c r="A81" s="31" t="s">
        <v>444</v>
      </c>
      <c r="B81" s="31" t="s">
        <v>188</v>
      </c>
    </row>
    <row r="82" spans="1:2" x14ac:dyDescent="0.2">
      <c r="A82" s="31" t="s">
        <v>438</v>
      </c>
      <c r="B82" s="31" t="s">
        <v>188</v>
      </c>
    </row>
    <row r="83" spans="1:2" x14ac:dyDescent="0.2">
      <c r="A83" s="31" t="s">
        <v>436</v>
      </c>
      <c r="B83" s="31" t="s">
        <v>188</v>
      </c>
    </row>
    <row r="84" spans="1:2" x14ac:dyDescent="0.2">
      <c r="A84" s="31" t="s">
        <v>573</v>
      </c>
      <c r="B84" s="31" t="s">
        <v>188</v>
      </c>
    </row>
    <row r="85" spans="1:2" x14ac:dyDescent="0.2">
      <c r="A85" s="31" t="s">
        <v>447</v>
      </c>
      <c r="B85" s="31" t="s">
        <v>188</v>
      </c>
    </row>
    <row r="86" spans="1:2" x14ac:dyDescent="0.2">
      <c r="A86" s="31" t="s">
        <v>445</v>
      </c>
      <c r="B86" s="31" t="s">
        <v>188</v>
      </c>
    </row>
    <row r="87" spans="1:2" x14ac:dyDescent="0.2">
      <c r="A87" s="31" t="s">
        <v>73</v>
      </c>
      <c r="B87" s="31" t="s">
        <v>195</v>
      </c>
    </row>
    <row r="88" spans="1:2" x14ac:dyDescent="0.2">
      <c r="A88" s="31" t="s">
        <v>454</v>
      </c>
      <c r="B88" s="31" t="s">
        <v>188</v>
      </c>
    </row>
    <row r="89" spans="1:2" x14ac:dyDescent="0.2">
      <c r="A89" s="31" t="s">
        <v>446</v>
      </c>
      <c r="B89" s="31" t="s">
        <v>188</v>
      </c>
    </row>
    <row r="90" spans="1:2" x14ac:dyDescent="0.2">
      <c r="A90" s="31" t="s">
        <v>72</v>
      </c>
      <c r="B90" s="31" t="s">
        <v>195</v>
      </c>
    </row>
    <row r="91" spans="1:2" x14ac:dyDescent="0.2">
      <c r="A91" s="31" t="s">
        <v>65</v>
      </c>
      <c r="B91" s="31" t="s">
        <v>195</v>
      </c>
    </row>
    <row r="92" spans="1:2" x14ac:dyDescent="0.2">
      <c r="A92" s="31" t="s">
        <v>455</v>
      </c>
      <c r="B92" s="31" t="s">
        <v>188</v>
      </c>
    </row>
    <row r="93" spans="1:2" x14ac:dyDescent="0.2">
      <c r="A93" s="31" t="s">
        <v>443</v>
      </c>
      <c r="B93" s="31" t="s">
        <v>188</v>
      </c>
    </row>
    <row r="94" spans="1:2" x14ac:dyDescent="0.2">
      <c r="A94" s="31" t="s">
        <v>439</v>
      </c>
      <c r="B94" s="31" t="s">
        <v>188</v>
      </c>
    </row>
    <row r="95" spans="1:2" x14ac:dyDescent="0.2">
      <c r="A95" s="31" t="s">
        <v>452</v>
      </c>
      <c r="B95" s="31" t="s">
        <v>188</v>
      </c>
    </row>
    <row r="96" spans="1:2" x14ac:dyDescent="0.2">
      <c r="A96" s="31" t="s">
        <v>449</v>
      </c>
      <c r="B96" s="31" t="s">
        <v>188</v>
      </c>
    </row>
    <row r="97" spans="1:2" x14ac:dyDescent="0.2">
      <c r="A97" s="31" t="s">
        <v>572</v>
      </c>
      <c r="B97" s="31" t="s">
        <v>188</v>
      </c>
    </row>
    <row r="98" spans="1:2" x14ac:dyDescent="0.2">
      <c r="A98" s="31" t="s">
        <v>451</v>
      </c>
      <c r="B98" s="31" t="s">
        <v>188</v>
      </c>
    </row>
    <row r="99" spans="1:2" x14ac:dyDescent="0.2">
      <c r="A99" s="31" t="s">
        <v>442</v>
      </c>
      <c r="B99" s="31" t="s">
        <v>188</v>
      </c>
    </row>
    <row r="100" spans="1:2" x14ac:dyDescent="0.2">
      <c r="A100" s="31" t="s">
        <v>448</v>
      </c>
      <c r="B100" s="31" t="s">
        <v>188</v>
      </c>
    </row>
    <row r="101" spans="1:2" x14ac:dyDescent="0.2">
      <c r="A101" s="31" t="s">
        <v>437</v>
      </c>
      <c r="B101" s="31" t="s">
        <v>188</v>
      </c>
    </row>
    <row r="102" spans="1:2" x14ac:dyDescent="0.2">
      <c r="A102" s="31" t="s">
        <v>440</v>
      </c>
      <c r="B102" s="31" t="s">
        <v>188</v>
      </c>
    </row>
    <row r="103" spans="1:2" x14ac:dyDescent="0.2">
      <c r="A103" s="31" t="s">
        <v>441</v>
      </c>
      <c r="B103" s="31" t="s">
        <v>188</v>
      </c>
    </row>
    <row r="104" spans="1:2" x14ac:dyDescent="0.2">
      <c r="A104" s="31" t="s">
        <v>450</v>
      </c>
      <c r="B104" s="31" t="s">
        <v>188</v>
      </c>
    </row>
    <row r="105" spans="1:2" x14ac:dyDescent="0.2">
      <c r="A105" s="31" t="s">
        <v>424</v>
      </c>
      <c r="B105" s="31" t="s">
        <v>190</v>
      </c>
    </row>
    <row r="106" spans="1:2" x14ac:dyDescent="0.2">
      <c r="A106" s="31" t="s">
        <v>549</v>
      </c>
      <c r="B106" s="31" t="s">
        <v>190</v>
      </c>
    </row>
    <row r="107" spans="1:2" x14ac:dyDescent="0.2">
      <c r="A107" s="31" t="s">
        <v>306</v>
      </c>
      <c r="B107" s="31" t="s">
        <v>190</v>
      </c>
    </row>
    <row r="108" spans="1:2" x14ac:dyDescent="0.2">
      <c r="A108" s="31" t="s">
        <v>307</v>
      </c>
      <c r="B108" s="31" t="s">
        <v>245</v>
      </c>
    </row>
    <row r="109" spans="1:2" x14ac:dyDescent="0.2">
      <c r="A109" s="31" t="s">
        <v>44</v>
      </c>
      <c r="B109" s="31" t="s">
        <v>201</v>
      </c>
    </row>
    <row r="110" spans="1:2" x14ac:dyDescent="0.2">
      <c r="A110" s="31" t="s">
        <v>227</v>
      </c>
      <c r="B110" s="31" t="s">
        <v>204</v>
      </c>
    </row>
    <row r="111" spans="1:2" x14ac:dyDescent="0.2">
      <c r="A111" s="31" t="s">
        <v>343</v>
      </c>
      <c r="B111" s="31" t="s">
        <v>201</v>
      </c>
    </row>
    <row r="112" spans="1:2" x14ac:dyDescent="0.2">
      <c r="A112" s="31" t="s">
        <v>63</v>
      </c>
      <c r="B112" s="31" t="s">
        <v>204</v>
      </c>
    </row>
    <row r="113" spans="1:2" x14ac:dyDescent="0.2">
      <c r="A113" s="31" t="s">
        <v>676</v>
      </c>
      <c r="B113" s="31" t="s">
        <v>204</v>
      </c>
    </row>
    <row r="114" spans="1:2" x14ac:dyDescent="0.2">
      <c r="A114" s="31" t="s">
        <v>426</v>
      </c>
      <c r="B114" s="31" t="s">
        <v>198</v>
      </c>
    </row>
    <row r="115" spans="1:2" x14ac:dyDescent="0.2">
      <c r="A115" s="31" t="s">
        <v>690</v>
      </c>
      <c r="B115" s="31" t="s">
        <v>540</v>
      </c>
    </row>
    <row r="116" spans="1:2" x14ac:dyDescent="0.2">
      <c r="A116" s="31" t="s">
        <v>228</v>
      </c>
      <c r="B116" s="31" t="s">
        <v>204</v>
      </c>
    </row>
    <row r="117" spans="1:2" x14ac:dyDescent="0.2">
      <c r="A117" s="31" t="s">
        <v>344</v>
      </c>
      <c r="B117" s="31" t="s">
        <v>245</v>
      </c>
    </row>
    <row r="118" spans="1:2" x14ac:dyDescent="0.2">
      <c r="A118" s="31" t="s">
        <v>265</v>
      </c>
      <c r="B118" s="31" t="s">
        <v>245</v>
      </c>
    </row>
    <row r="119" spans="1:2" x14ac:dyDescent="0.2">
      <c r="A119" s="31" t="s">
        <v>677</v>
      </c>
      <c r="B119" s="31" t="s">
        <v>204</v>
      </c>
    </row>
    <row r="120" spans="1:2" x14ac:dyDescent="0.2">
      <c r="A120" s="31" t="s">
        <v>230</v>
      </c>
      <c r="B120" s="31" t="s">
        <v>204</v>
      </c>
    </row>
    <row r="121" spans="1:2" x14ac:dyDescent="0.2">
      <c r="A121" s="31" t="s">
        <v>273</v>
      </c>
      <c r="B121" s="31" t="s">
        <v>201</v>
      </c>
    </row>
    <row r="122" spans="1:2" x14ac:dyDescent="0.2">
      <c r="A122" s="31" t="s">
        <v>231</v>
      </c>
      <c r="B122" s="31" t="s">
        <v>204</v>
      </c>
    </row>
    <row r="123" spans="1:2" x14ac:dyDescent="0.2">
      <c r="A123" s="31" t="s">
        <v>61</v>
      </c>
      <c r="B123" s="31" t="s">
        <v>204</v>
      </c>
    </row>
    <row r="124" spans="1:2" x14ac:dyDescent="0.2">
      <c r="A124" s="31" t="s">
        <v>479</v>
      </c>
      <c r="B124" s="31" t="s">
        <v>226</v>
      </c>
    </row>
    <row r="125" spans="1:2" x14ac:dyDescent="0.2">
      <c r="A125" s="31" t="s">
        <v>134</v>
      </c>
      <c r="B125" s="31" t="s">
        <v>190</v>
      </c>
    </row>
    <row r="126" spans="1:2" x14ac:dyDescent="0.2">
      <c r="A126" s="31" t="s">
        <v>300</v>
      </c>
      <c r="B126" s="31" t="s">
        <v>195</v>
      </c>
    </row>
    <row r="127" spans="1:2" x14ac:dyDescent="0.2">
      <c r="A127" s="31" t="s">
        <v>258</v>
      </c>
      <c r="B127" s="31" t="s">
        <v>201</v>
      </c>
    </row>
    <row r="128" spans="1:2" x14ac:dyDescent="0.2">
      <c r="A128" s="31" t="s">
        <v>144</v>
      </c>
      <c r="B128" s="31" t="s">
        <v>190</v>
      </c>
    </row>
    <row r="129" spans="1:2" x14ac:dyDescent="0.2">
      <c r="A129" s="31" t="s">
        <v>294</v>
      </c>
      <c r="B129" s="31" t="s">
        <v>188</v>
      </c>
    </row>
    <row r="130" spans="1:2" x14ac:dyDescent="0.2">
      <c r="A130" s="31" t="s">
        <v>656</v>
      </c>
      <c r="B130" s="31" t="s">
        <v>201</v>
      </c>
    </row>
    <row r="131" spans="1:2" x14ac:dyDescent="0.2">
      <c r="A131" s="31" t="s">
        <v>358</v>
      </c>
      <c r="B131" s="31" t="s">
        <v>201</v>
      </c>
    </row>
    <row r="132" spans="1:2" x14ac:dyDescent="0.2">
      <c r="A132" s="31" t="s">
        <v>81</v>
      </c>
      <c r="B132" s="31" t="s">
        <v>190</v>
      </c>
    </row>
    <row r="133" spans="1:2" x14ac:dyDescent="0.2">
      <c r="A133" s="31" t="s">
        <v>249</v>
      </c>
      <c r="B133" s="31" t="s">
        <v>198</v>
      </c>
    </row>
    <row r="134" spans="1:2" x14ac:dyDescent="0.2">
      <c r="A134" s="31" t="s">
        <v>276</v>
      </c>
      <c r="B134" s="31" t="s">
        <v>220</v>
      </c>
    </row>
    <row r="135" spans="1:2" x14ac:dyDescent="0.2">
      <c r="A135" s="31" t="s">
        <v>670</v>
      </c>
      <c r="B135" s="31" t="s">
        <v>190</v>
      </c>
    </row>
    <row r="136" spans="1:2" x14ac:dyDescent="0.2">
      <c r="A136" s="31" t="s">
        <v>308</v>
      </c>
      <c r="B136" s="31" t="s">
        <v>202</v>
      </c>
    </row>
    <row r="137" spans="1:2" x14ac:dyDescent="0.2">
      <c r="A137" s="31" t="s">
        <v>673</v>
      </c>
      <c r="B137" s="31" t="s">
        <v>202</v>
      </c>
    </row>
    <row r="138" spans="1:2" x14ac:dyDescent="0.2">
      <c r="A138" s="31" t="s">
        <v>666</v>
      </c>
      <c r="B138" s="31" t="s">
        <v>202</v>
      </c>
    </row>
    <row r="139" spans="1:2" x14ac:dyDescent="0.2">
      <c r="A139" s="31" t="s">
        <v>125</v>
      </c>
      <c r="B139" s="31" t="s">
        <v>201</v>
      </c>
    </row>
    <row r="140" spans="1:2" x14ac:dyDescent="0.2">
      <c r="A140" s="31" t="s">
        <v>367</v>
      </c>
      <c r="B140" s="31" t="s">
        <v>245</v>
      </c>
    </row>
    <row r="141" spans="1:2" x14ac:dyDescent="0.2">
      <c r="A141" s="31" t="s">
        <v>557</v>
      </c>
      <c r="B141" s="31" t="s">
        <v>204</v>
      </c>
    </row>
    <row r="142" spans="1:2" x14ac:dyDescent="0.2">
      <c r="A142" s="31" t="s">
        <v>618</v>
      </c>
      <c r="B142" s="31" t="s">
        <v>190</v>
      </c>
    </row>
    <row r="143" spans="1:2" x14ac:dyDescent="0.2">
      <c r="A143" s="31" t="s">
        <v>353</v>
      </c>
      <c r="B143" s="31" t="s">
        <v>229</v>
      </c>
    </row>
    <row r="144" spans="1:2" x14ac:dyDescent="0.2">
      <c r="A144" s="31" t="s">
        <v>322</v>
      </c>
      <c r="B144" s="31" t="s">
        <v>245</v>
      </c>
    </row>
    <row r="145" spans="1:2" x14ac:dyDescent="0.2">
      <c r="A145" s="31" t="s">
        <v>323</v>
      </c>
      <c r="B145" s="31" t="s">
        <v>245</v>
      </c>
    </row>
    <row r="146" spans="1:2" x14ac:dyDescent="0.2">
      <c r="A146" s="31" t="s">
        <v>324</v>
      </c>
      <c r="B146" s="31" t="s">
        <v>245</v>
      </c>
    </row>
    <row r="147" spans="1:2" x14ac:dyDescent="0.2">
      <c r="A147" s="31" t="s">
        <v>486</v>
      </c>
      <c r="B147" s="31" t="s">
        <v>207</v>
      </c>
    </row>
    <row r="148" spans="1:2" x14ac:dyDescent="0.2">
      <c r="A148" s="31" t="s">
        <v>325</v>
      </c>
      <c r="B148" s="31" t="s">
        <v>245</v>
      </c>
    </row>
    <row r="149" spans="1:2" x14ac:dyDescent="0.2">
      <c r="A149" s="31" t="s">
        <v>570</v>
      </c>
      <c r="B149" s="31" t="s">
        <v>202</v>
      </c>
    </row>
    <row r="150" spans="1:2" x14ac:dyDescent="0.2">
      <c r="A150" s="31" t="s">
        <v>354</v>
      </c>
      <c r="B150" s="31" t="s">
        <v>229</v>
      </c>
    </row>
    <row r="151" spans="1:2" x14ac:dyDescent="0.2">
      <c r="A151" s="31" t="s">
        <v>80</v>
      </c>
      <c r="B151" s="31" t="s">
        <v>245</v>
      </c>
    </row>
    <row r="152" spans="1:2" x14ac:dyDescent="0.2">
      <c r="A152" s="31" t="s">
        <v>466</v>
      </c>
      <c r="B152" s="31" t="s">
        <v>198</v>
      </c>
    </row>
    <row r="153" spans="1:2" x14ac:dyDescent="0.2">
      <c r="A153" s="31" t="s">
        <v>345</v>
      </c>
      <c r="B153" s="31" t="s">
        <v>198</v>
      </c>
    </row>
    <row r="154" spans="1:2" x14ac:dyDescent="0.2">
      <c r="A154" s="31" t="s">
        <v>457</v>
      </c>
      <c r="B154" s="31" t="s">
        <v>201</v>
      </c>
    </row>
    <row r="155" spans="1:2" x14ac:dyDescent="0.2">
      <c r="A155" s="31" t="s">
        <v>58</v>
      </c>
      <c r="B155" s="31" t="s">
        <v>201</v>
      </c>
    </row>
    <row r="156" spans="1:2" x14ac:dyDescent="0.2">
      <c r="A156" s="31" t="s">
        <v>363</v>
      </c>
      <c r="B156" s="31" t="s">
        <v>245</v>
      </c>
    </row>
    <row r="157" spans="1:2" x14ac:dyDescent="0.2">
      <c r="A157" s="31" t="s">
        <v>138</v>
      </c>
      <c r="B157" s="31" t="s">
        <v>540</v>
      </c>
    </row>
    <row r="158" spans="1:2" x14ac:dyDescent="0.2">
      <c r="A158" s="31" t="s">
        <v>60</v>
      </c>
      <c r="B158" s="31" t="s">
        <v>204</v>
      </c>
    </row>
    <row r="159" spans="1:2" x14ac:dyDescent="0.2">
      <c r="A159" s="31" t="s">
        <v>309</v>
      </c>
      <c r="B159" s="31" t="s">
        <v>201</v>
      </c>
    </row>
    <row r="160" spans="1:2" x14ac:dyDescent="0.2">
      <c r="A160" s="31" t="s">
        <v>254</v>
      </c>
      <c r="B160" s="31" t="s">
        <v>245</v>
      </c>
    </row>
    <row r="161" spans="1:2" x14ac:dyDescent="0.2">
      <c r="A161" s="31" t="s">
        <v>105</v>
      </c>
      <c r="B161" s="31" t="s">
        <v>245</v>
      </c>
    </row>
    <row r="162" spans="1:2" x14ac:dyDescent="0.2">
      <c r="A162" s="31" t="s">
        <v>295</v>
      </c>
      <c r="B162" s="31" t="s">
        <v>245</v>
      </c>
    </row>
    <row r="163" spans="1:2" x14ac:dyDescent="0.2">
      <c r="A163" s="31" t="s">
        <v>53</v>
      </c>
      <c r="B163" s="31" t="s">
        <v>204</v>
      </c>
    </row>
    <row r="164" spans="1:2" x14ac:dyDescent="0.2">
      <c r="A164" s="31" t="s">
        <v>277</v>
      </c>
      <c r="B164" s="31" t="s">
        <v>220</v>
      </c>
    </row>
    <row r="165" spans="1:2" x14ac:dyDescent="0.2">
      <c r="A165" s="31" t="s">
        <v>477</v>
      </c>
      <c r="B165" s="31" t="s">
        <v>229</v>
      </c>
    </row>
    <row r="166" spans="1:2" x14ac:dyDescent="0.2">
      <c r="A166" s="31" t="s">
        <v>561</v>
      </c>
      <c r="B166" s="31" t="s">
        <v>201</v>
      </c>
    </row>
    <row r="167" spans="1:2" x14ac:dyDescent="0.2">
      <c r="A167" s="31" t="s">
        <v>338</v>
      </c>
      <c r="B167" s="31" t="s">
        <v>198</v>
      </c>
    </row>
    <row r="168" spans="1:2" x14ac:dyDescent="0.2">
      <c r="A168" s="31" t="s">
        <v>334</v>
      </c>
      <c r="B168" s="31" t="s">
        <v>245</v>
      </c>
    </row>
    <row r="169" spans="1:2" x14ac:dyDescent="0.2">
      <c r="A169" s="31" t="s">
        <v>460</v>
      </c>
      <c r="B169" s="31" t="s">
        <v>540</v>
      </c>
    </row>
    <row r="170" spans="1:2" x14ac:dyDescent="0.2">
      <c r="A170" s="31" t="s">
        <v>110</v>
      </c>
      <c r="B170" s="31" t="s">
        <v>245</v>
      </c>
    </row>
    <row r="171" spans="1:2" x14ac:dyDescent="0.2">
      <c r="A171" s="31" t="s">
        <v>266</v>
      </c>
      <c r="B171" s="31" t="s">
        <v>198</v>
      </c>
    </row>
    <row r="172" spans="1:2" x14ac:dyDescent="0.2">
      <c r="A172" s="31" t="s">
        <v>346</v>
      </c>
      <c r="B172" s="31" t="s">
        <v>245</v>
      </c>
    </row>
    <row r="173" spans="1:2" x14ac:dyDescent="0.2">
      <c r="A173" s="31" t="s">
        <v>176</v>
      </c>
      <c r="B173" s="31" t="s">
        <v>188</v>
      </c>
    </row>
    <row r="174" spans="1:2" x14ac:dyDescent="0.2">
      <c r="A174" s="31" t="s">
        <v>282</v>
      </c>
      <c r="B174" s="31" t="s">
        <v>198</v>
      </c>
    </row>
    <row r="175" spans="1:2" x14ac:dyDescent="0.2">
      <c r="A175" s="31" t="s">
        <v>250</v>
      </c>
      <c r="B175" s="31" t="s">
        <v>190</v>
      </c>
    </row>
    <row r="176" spans="1:2" x14ac:dyDescent="0.2">
      <c r="A176" s="31" t="s">
        <v>259</v>
      </c>
      <c r="B176" s="31" t="s">
        <v>195</v>
      </c>
    </row>
    <row r="177" spans="1:2" x14ac:dyDescent="0.2">
      <c r="A177" s="31" t="s">
        <v>654</v>
      </c>
      <c r="B177" s="31" t="s">
        <v>190</v>
      </c>
    </row>
    <row r="178" spans="1:2" x14ac:dyDescent="0.2">
      <c r="A178" s="31" t="s">
        <v>310</v>
      </c>
      <c r="B178" s="31" t="s">
        <v>198</v>
      </c>
    </row>
    <row r="179" spans="1:2" x14ac:dyDescent="0.2">
      <c r="A179" s="31" t="s">
        <v>278</v>
      </c>
      <c r="B179" s="31" t="s">
        <v>188</v>
      </c>
    </row>
    <row r="180" spans="1:2" x14ac:dyDescent="0.2">
      <c r="A180" s="31" t="s">
        <v>339</v>
      </c>
      <c r="B180" s="31" t="s">
        <v>198</v>
      </c>
    </row>
    <row r="181" spans="1:2" x14ac:dyDescent="0.2">
      <c r="A181" s="31" t="s">
        <v>296</v>
      </c>
      <c r="B181" s="31" t="s">
        <v>201</v>
      </c>
    </row>
    <row r="182" spans="1:2" x14ac:dyDescent="0.2">
      <c r="A182" s="31" t="s">
        <v>355</v>
      </c>
      <c r="B182" s="31" t="s">
        <v>229</v>
      </c>
    </row>
    <row r="183" spans="1:2" x14ac:dyDescent="0.2">
      <c r="A183" s="31" t="s">
        <v>297</v>
      </c>
      <c r="B183" s="31" t="s">
        <v>188</v>
      </c>
    </row>
    <row r="184" spans="1:2" x14ac:dyDescent="0.2">
      <c r="A184" s="31" t="s">
        <v>331</v>
      </c>
      <c r="B184" s="31" t="s">
        <v>201</v>
      </c>
    </row>
    <row r="185" spans="1:2" x14ac:dyDescent="0.2">
      <c r="A185" s="31" t="s">
        <v>553</v>
      </c>
      <c r="B185" s="31" t="s">
        <v>190</v>
      </c>
    </row>
    <row r="186" spans="1:2" x14ac:dyDescent="0.2">
      <c r="A186" s="31" t="s">
        <v>683</v>
      </c>
      <c r="B186" s="31" t="s">
        <v>202</v>
      </c>
    </row>
    <row r="187" spans="1:2" x14ac:dyDescent="0.2">
      <c r="A187" s="31" t="s">
        <v>302</v>
      </c>
      <c r="B187" s="31" t="s">
        <v>188</v>
      </c>
    </row>
    <row r="188" spans="1:2" x14ac:dyDescent="0.2">
      <c r="A188" s="31" t="s">
        <v>459</v>
      </c>
      <c r="B188" s="31" t="s">
        <v>207</v>
      </c>
    </row>
    <row r="189" spans="1:2" x14ac:dyDescent="0.2">
      <c r="A189" s="31" t="s">
        <v>604</v>
      </c>
      <c r="B189" s="31" t="s">
        <v>229</v>
      </c>
    </row>
    <row r="190" spans="1:2" x14ac:dyDescent="0.2">
      <c r="A190" s="31" t="s">
        <v>326</v>
      </c>
      <c r="B190" s="31" t="s">
        <v>245</v>
      </c>
    </row>
    <row r="191" spans="1:2" x14ac:dyDescent="0.2">
      <c r="A191" s="31" t="s">
        <v>234</v>
      </c>
      <c r="B191" s="31" t="s">
        <v>204</v>
      </c>
    </row>
    <row r="192" spans="1:2" x14ac:dyDescent="0.2">
      <c r="A192" s="31" t="s">
        <v>303</v>
      </c>
      <c r="B192" s="31" t="s">
        <v>188</v>
      </c>
    </row>
    <row r="193" spans="1:2" x14ac:dyDescent="0.2">
      <c r="A193" s="31" t="s">
        <v>583</v>
      </c>
      <c r="B193" s="31" t="s">
        <v>199</v>
      </c>
    </row>
    <row r="194" spans="1:2" x14ac:dyDescent="0.2">
      <c r="A194" s="31" t="s">
        <v>340</v>
      </c>
      <c r="B194" s="31" t="s">
        <v>188</v>
      </c>
    </row>
    <row r="195" spans="1:2" x14ac:dyDescent="0.2">
      <c r="A195" s="31" t="s">
        <v>151</v>
      </c>
      <c r="B195" s="31" t="s">
        <v>188</v>
      </c>
    </row>
    <row r="196" spans="1:2" x14ac:dyDescent="0.2">
      <c r="A196" s="31" t="s">
        <v>369</v>
      </c>
      <c r="B196" s="31" t="s">
        <v>188</v>
      </c>
    </row>
    <row r="197" spans="1:2" x14ac:dyDescent="0.2">
      <c r="A197" s="31" t="s">
        <v>427</v>
      </c>
      <c r="B197" s="31" t="s">
        <v>198</v>
      </c>
    </row>
    <row r="198" spans="1:2" x14ac:dyDescent="0.2">
      <c r="A198" s="31" t="s">
        <v>251</v>
      </c>
      <c r="B198" s="31" t="s">
        <v>201</v>
      </c>
    </row>
    <row r="199" spans="1:2" x14ac:dyDescent="0.2">
      <c r="A199" s="31" t="s">
        <v>434</v>
      </c>
      <c r="B199" s="31" t="s">
        <v>201</v>
      </c>
    </row>
    <row r="200" spans="1:2" x14ac:dyDescent="0.2">
      <c r="A200" s="31" t="s">
        <v>473</v>
      </c>
      <c r="B200" s="31" t="s">
        <v>201</v>
      </c>
    </row>
    <row r="201" spans="1:2" x14ac:dyDescent="0.2">
      <c r="A201" s="31" t="s">
        <v>467</v>
      </c>
      <c r="B201" s="31" t="s">
        <v>201</v>
      </c>
    </row>
    <row r="202" spans="1:2" x14ac:dyDescent="0.2">
      <c r="A202" s="31" t="s">
        <v>587</v>
      </c>
      <c r="B202" s="31" t="s">
        <v>201</v>
      </c>
    </row>
    <row r="203" spans="1:2" x14ac:dyDescent="0.2">
      <c r="A203" s="31" t="s">
        <v>97</v>
      </c>
      <c r="B203" s="31" t="s">
        <v>190</v>
      </c>
    </row>
    <row r="204" spans="1:2" x14ac:dyDescent="0.2">
      <c r="A204" s="31" t="s">
        <v>156</v>
      </c>
      <c r="B204" s="31" t="s">
        <v>198</v>
      </c>
    </row>
    <row r="205" spans="1:2" x14ac:dyDescent="0.2">
      <c r="A205" s="31" t="s">
        <v>279</v>
      </c>
      <c r="B205" s="31" t="s">
        <v>229</v>
      </c>
    </row>
    <row r="206" spans="1:2" x14ac:dyDescent="0.2">
      <c r="A206" s="31" t="s">
        <v>122</v>
      </c>
      <c r="B206" s="31" t="s">
        <v>229</v>
      </c>
    </row>
    <row r="207" spans="1:2" x14ac:dyDescent="0.2">
      <c r="A207" s="31" t="s">
        <v>260</v>
      </c>
      <c r="B207" s="31" t="s">
        <v>245</v>
      </c>
    </row>
    <row r="208" spans="1:2" x14ac:dyDescent="0.2">
      <c r="A208" s="31" t="s">
        <v>568</v>
      </c>
      <c r="B208" s="31" t="s">
        <v>204</v>
      </c>
    </row>
    <row r="209" spans="1:2" x14ac:dyDescent="0.2">
      <c r="A209" s="31" t="s">
        <v>261</v>
      </c>
      <c r="B209" s="31" t="s">
        <v>245</v>
      </c>
    </row>
    <row r="210" spans="1:2" x14ac:dyDescent="0.2">
      <c r="A210" s="31" t="s">
        <v>432</v>
      </c>
      <c r="B210" s="31" t="s">
        <v>190</v>
      </c>
    </row>
    <row r="211" spans="1:2" x14ac:dyDescent="0.2">
      <c r="A211" s="31" t="s">
        <v>495</v>
      </c>
      <c r="B211" s="31" t="s">
        <v>204</v>
      </c>
    </row>
    <row r="212" spans="1:2" x14ac:dyDescent="0.2">
      <c r="A212" s="31" t="s">
        <v>287</v>
      </c>
      <c r="B212" s="31" t="s">
        <v>201</v>
      </c>
    </row>
    <row r="213" spans="1:2" x14ac:dyDescent="0.2">
      <c r="A213" s="31" t="s">
        <v>679</v>
      </c>
      <c r="B213" s="31" t="s">
        <v>204</v>
      </c>
    </row>
    <row r="214" spans="1:2" x14ac:dyDescent="0.2">
      <c r="A214" s="31" t="s">
        <v>431</v>
      </c>
      <c r="B214" s="31" t="s">
        <v>540</v>
      </c>
    </row>
    <row r="215" spans="1:2" x14ac:dyDescent="0.2">
      <c r="A215" s="31" t="s">
        <v>490</v>
      </c>
      <c r="B215" s="31" t="s">
        <v>207</v>
      </c>
    </row>
    <row r="216" spans="1:2" x14ac:dyDescent="0.2">
      <c r="A216" s="31" t="s">
        <v>311</v>
      </c>
      <c r="B216" s="31" t="s">
        <v>190</v>
      </c>
    </row>
    <row r="217" spans="1:2" x14ac:dyDescent="0.2">
      <c r="A217" s="31" t="s">
        <v>288</v>
      </c>
      <c r="B217" s="31" t="s">
        <v>202</v>
      </c>
    </row>
    <row r="218" spans="1:2" x14ac:dyDescent="0.2">
      <c r="A218" s="31" t="s">
        <v>493</v>
      </c>
      <c r="B218" s="31" t="s">
        <v>202</v>
      </c>
    </row>
    <row r="219" spans="1:2" x14ac:dyDescent="0.2">
      <c r="A219" s="31" t="s">
        <v>588</v>
      </c>
      <c r="B219" s="31" t="s">
        <v>202</v>
      </c>
    </row>
    <row r="220" spans="1:2" x14ac:dyDescent="0.2">
      <c r="A220" s="31" t="s">
        <v>347</v>
      </c>
      <c r="B220" s="31" t="s">
        <v>245</v>
      </c>
    </row>
    <row r="221" spans="1:2" x14ac:dyDescent="0.2">
      <c r="A221" s="31" t="s">
        <v>646</v>
      </c>
      <c r="B221" s="31" t="s">
        <v>198</v>
      </c>
    </row>
    <row r="222" spans="1:2" x14ac:dyDescent="0.2">
      <c r="A222" s="31" t="s">
        <v>130</v>
      </c>
      <c r="B222" s="31" t="s">
        <v>245</v>
      </c>
    </row>
    <row r="223" spans="1:2" x14ac:dyDescent="0.2">
      <c r="A223" s="31" t="s">
        <v>252</v>
      </c>
      <c r="B223" s="31" t="s">
        <v>201</v>
      </c>
    </row>
    <row r="224" spans="1:2" x14ac:dyDescent="0.2">
      <c r="A224" s="31" t="s">
        <v>164</v>
      </c>
      <c r="B224" s="31" t="s">
        <v>245</v>
      </c>
    </row>
    <row r="225" spans="1:2" x14ac:dyDescent="0.2">
      <c r="A225" s="31" t="s">
        <v>626</v>
      </c>
      <c r="B225" s="31" t="s">
        <v>204</v>
      </c>
    </row>
    <row r="226" spans="1:2" x14ac:dyDescent="0.2">
      <c r="A226" s="31" t="s">
        <v>483</v>
      </c>
      <c r="B226" s="31" t="s">
        <v>205</v>
      </c>
    </row>
    <row r="227" spans="1:2" x14ac:dyDescent="0.2">
      <c r="A227" s="31" t="s">
        <v>364</v>
      </c>
      <c r="B227" s="31" t="s">
        <v>245</v>
      </c>
    </row>
    <row r="228" spans="1:2" x14ac:dyDescent="0.2">
      <c r="A228" s="31" t="s">
        <v>116</v>
      </c>
      <c r="B228" s="31" t="s">
        <v>245</v>
      </c>
    </row>
    <row r="229" spans="1:2" x14ac:dyDescent="0.2">
      <c r="A229" s="31" t="s">
        <v>129</v>
      </c>
      <c r="B229" s="31" t="s">
        <v>245</v>
      </c>
    </row>
    <row r="230" spans="1:2" x14ac:dyDescent="0.2">
      <c r="A230" s="31" t="s">
        <v>638</v>
      </c>
      <c r="B230" s="31" t="s">
        <v>202</v>
      </c>
    </row>
    <row r="231" spans="1:2" x14ac:dyDescent="0.2">
      <c r="A231" s="31" t="s">
        <v>236</v>
      </c>
      <c r="B231" s="31" t="s">
        <v>204</v>
      </c>
    </row>
    <row r="232" spans="1:2" x14ac:dyDescent="0.2">
      <c r="A232" s="31" t="s">
        <v>237</v>
      </c>
      <c r="B232" s="31" t="s">
        <v>204</v>
      </c>
    </row>
    <row r="233" spans="1:2" x14ac:dyDescent="0.2">
      <c r="A233" s="31" t="s">
        <v>104</v>
      </c>
      <c r="B233" s="31" t="s">
        <v>245</v>
      </c>
    </row>
    <row r="234" spans="1:2" x14ac:dyDescent="0.2">
      <c r="A234" s="31" t="s">
        <v>423</v>
      </c>
      <c r="B234" s="31" t="s">
        <v>190</v>
      </c>
    </row>
    <row r="235" spans="1:2" x14ac:dyDescent="0.2">
      <c r="A235" s="31" t="s">
        <v>327</v>
      </c>
      <c r="B235" s="31" t="s">
        <v>238</v>
      </c>
    </row>
    <row r="236" spans="1:2" x14ac:dyDescent="0.2">
      <c r="A236" s="31" t="s">
        <v>289</v>
      </c>
      <c r="B236" s="31" t="s">
        <v>198</v>
      </c>
    </row>
    <row r="237" spans="1:2" x14ac:dyDescent="0.2">
      <c r="A237" s="31" t="s">
        <v>335</v>
      </c>
      <c r="B237" s="31" t="s">
        <v>188</v>
      </c>
    </row>
    <row r="238" spans="1:2" x14ac:dyDescent="0.2">
      <c r="A238" s="31" t="s">
        <v>158</v>
      </c>
      <c r="B238" s="31" t="s">
        <v>198</v>
      </c>
    </row>
    <row r="239" spans="1:2" x14ac:dyDescent="0.2">
      <c r="A239" s="31" t="s">
        <v>567</v>
      </c>
      <c r="B239" s="31" t="s">
        <v>204</v>
      </c>
    </row>
    <row r="240" spans="1:2" x14ac:dyDescent="0.2">
      <c r="A240" s="31" t="s">
        <v>192</v>
      </c>
      <c r="B240" s="31" t="s">
        <v>188</v>
      </c>
    </row>
    <row r="241" spans="1:2" x14ac:dyDescent="0.2">
      <c r="A241" s="31" t="s">
        <v>551</v>
      </c>
      <c r="B241" s="31" t="s">
        <v>190</v>
      </c>
    </row>
    <row r="242" spans="1:2" x14ac:dyDescent="0.2">
      <c r="A242" s="31" t="s">
        <v>290</v>
      </c>
      <c r="B242" s="31" t="s">
        <v>198</v>
      </c>
    </row>
    <row r="243" spans="1:2" x14ac:dyDescent="0.2">
      <c r="A243" s="31" t="s">
        <v>681</v>
      </c>
      <c r="B243" s="31" t="s">
        <v>204</v>
      </c>
    </row>
    <row r="244" spans="1:2" x14ac:dyDescent="0.2">
      <c r="A244" s="31" t="s">
        <v>301</v>
      </c>
      <c r="B244" s="31" t="s">
        <v>198</v>
      </c>
    </row>
    <row r="245" spans="1:2" x14ac:dyDescent="0.2">
      <c r="A245" s="31" t="s">
        <v>563</v>
      </c>
      <c r="B245" s="31" t="s">
        <v>202</v>
      </c>
    </row>
    <row r="246" spans="1:2" x14ac:dyDescent="0.2">
      <c r="A246" s="31" t="s">
        <v>145</v>
      </c>
      <c r="B246" s="31" t="s">
        <v>540</v>
      </c>
    </row>
    <row r="247" spans="1:2" x14ac:dyDescent="0.2">
      <c r="A247" s="31" t="s">
        <v>280</v>
      </c>
      <c r="B247" s="31" t="s">
        <v>202</v>
      </c>
    </row>
    <row r="248" spans="1:2" x14ac:dyDescent="0.2">
      <c r="A248" s="31" t="s">
        <v>269</v>
      </c>
      <c r="B248" s="31" t="s">
        <v>540</v>
      </c>
    </row>
    <row r="249" spans="1:2" x14ac:dyDescent="0.2">
      <c r="A249" s="31" t="s">
        <v>187</v>
      </c>
      <c r="B249" s="31" t="s">
        <v>188</v>
      </c>
    </row>
    <row r="250" spans="1:2" x14ac:dyDescent="0.2">
      <c r="A250" s="31" t="s">
        <v>497</v>
      </c>
      <c r="B250" s="31" t="s">
        <v>204</v>
      </c>
    </row>
    <row r="251" spans="1:2" x14ac:dyDescent="0.2">
      <c r="A251" s="31" t="s">
        <v>174</v>
      </c>
      <c r="B251" s="31" t="s">
        <v>202</v>
      </c>
    </row>
    <row r="252" spans="1:2" x14ac:dyDescent="0.2">
      <c r="A252" s="31" t="s">
        <v>686</v>
      </c>
      <c r="B252" s="31" t="s">
        <v>202</v>
      </c>
    </row>
    <row r="253" spans="1:2" x14ac:dyDescent="0.2">
      <c r="A253" s="31" t="s">
        <v>687</v>
      </c>
      <c r="B253" s="31" t="s">
        <v>188</v>
      </c>
    </row>
    <row r="254" spans="1:2" x14ac:dyDescent="0.2">
      <c r="A254" s="31" t="s">
        <v>365</v>
      </c>
      <c r="B254" s="31" t="s">
        <v>202</v>
      </c>
    </row>
    <row r="255" spans="1:2" x14ac:dyDescent="0.2">
      <c r="A255" s="31" t="s">
        <v>328</v>
      </c>
      <c r="B255" s="31" t="s">
        <v>245</v>
      </c>
    </row>
    <row r="256" spans="1:2" x14ac:dyDescent="0.2">
      <c r="A256" s="31" t="s">
        <v>113</v>
      </c>
      <c r="B256" s="31" t="s">
        <v>245</v>
      </c>
    </row>
    <row r="257" spans="1:2" x14ac:dyDescent="0.2">
      <c r="A257" s="31" t="s">
        <v>488</v>
      </c>
      <c r="B257" s="31" t="s">
        <v>202</v>
      </c>
    </row>
    <row r="258" spans="1:2" x14ac:dyDescent="0.2">
      <c r="A258" s="31" t="s">
        <v>133</v>
      </c>
      <c r="B258" s="31" t="s">
        <v>245</v>
      </c>
    </row>
    <row r="259" spans="1:2" x14ac:dyDescent="0.2">
      <c r="A259" s="31" t="s">
        <v>239</v>
      </c>
      <c r="B259" s="31" t="s">
        <v>204</v>
      </c>
    </row>
    <row r="260" spans="1:2" x14ac:dyDescent="0.2">
      <c r="A260" s="31" t="s">
        <v>668</v>
      </c>
      <c r="B260" s="31" t="s">
        <v>198</v>
      </c>
    </row>
    <row r="261" spans="1:2" x14ac:dyDescent="0.2">
      <c r="A261" s="31" t="s">
        <v>491</v>
      </c>
      <c r="B261" s="31" t="s">
        <v>235</v>
      </c>
    </row>
    <row r="262" spans="1:2" x14ac:dyDescent="0.2">
      <c r="A262" s="31" t="s">
        <v>267</v>
      </c>
      <c r="B262" s="31" t="s">
        <v>201</v>
      </c>
    </row>
    <row r="263" spans="1:2" x14ac:dyDescent="0.2">
      <c r="A263" s="31" t="s">
        <v>585</v>
      </c>
      <c r="B263" s="31" t="s">
        <v>201</v>
      </c>
    </row>
    <row r="264" spans="1:2" x14ac:dyDescent="0.2">
      <c r="A264" s="31" t="s">
        <v>240</v>
      </c>
      <c r="B264" s="31" t="s">
        <v>204</v>
      </c>
    </row>
    <row r="265" spans="1:2" x14ac:dyDescent="0.2">
      <c r="A265" s="31" t="s">
        <v>49</v>
      </c>
      <c r="B265" s="31" t="s">
        <v>245</v>
      </c>
    </row>
    <row r="266" spans="1:2" x14ac:dyDescent="0.2">
      <c r="A266" s="31" t="s">
        <v>291</v>
      </c>
      <c r="B266" s="31" t="s">
        <v>198</v>
      </c>
    </row>
    <row r="267" spans="1:2" x14ac:dyDescent="0.2">
      <c r="A267" s="31" t="s">
        <v>157</v>
      </c>
      <c r="B267" s="31" t="s">
        <v>245</v>
      </c>
    </row>
    <row r="268" spans="1:2" x14ac:dyDescent="0.2">
      <c r="A268" s="31" t="s">
        <v>292</v>
      </c>
      <c r="B268" s="31" t="s">
        <v>201</v>
      </c>
    </row>
    <row r="269" spans="1:2" x14ac:dyDescent="0.2">
      <c r="A269" s="31" t="s">
        <v>107</v>
      </c>
      <c r="B269" s="31" t="s">
        <v>190</v>
      </c>
    </row>
    <row r="270" spans="1:2" x14ac:dyDescent="0.2">
      <c r="A270" s="31" t="s">
        <v>155</v>
      </c>
      <c r="B270" s="31" t="s">
        <v>190</v>
      </c>
    </row>
    <row r="271" spans="1:2" x14ac:dyDescent="0.2">
      <c r="A271" s="31" t="s">
        <v>270</v>
      </c>
      <c r="B271" s="31" t="s">
        <v>245</v>
      </c>
    </row>
    <row r="272" spans="1:2" x14ac:dyDescent="0.2">
      <c r="A272" s="31" t="s">
        <v>127</v>
      </c>
      <c r="B272" s="31" t="s">
        <v>245</v>
      </c>
    </row>
    <row r="273" spans="1:2" x14ac:dyDescent="0.2">
      <c r="A273" s="31" t="s">
        <v>106</v>
      </c>
      <c r="B273" s="31" t="s">
        <v>229</v>
      </c>
    </row>
    <row r="274" spans="1:2" x14ac:dyDescent="0.2">
      <c r="A274" s="31" t="s">
        <v>271</v>
      </c>
      <c r="B274" s="31" t="s">
        <v>245</v>
      </c>
    </row>
    <row r="275" spans="1:2" x14ac:dyDescent="0.2">
      <c r="A275" s="31" t="s">
        <v>91</v>
      </c>
      <c r="B275" s="31" t="s">
        <v>190</v>
      </c>
    </row>
    <row r="276" spans="1:2" x14ac:dyDescent="0.2">
      <c r="A276" s="31" t="s">
        <v>359</v>
      </c>
      <c r="B276" s="31" t="s">
        <v>201</v>
      </c>
    </row>
    <row r="277" spans="1:2" x14ac:dyDescent="0.2">
      <c r="A277" s="31" t="s">
        <v>118</v>
      </c>
      <c r="B277" s="31" t="s">
        <v>229</v>
      </c>
    </row>
    <row r="278" spans="1:2" x14ac:dyDescent="0.2">
      <c r="A278" s="31" t="s">
        <v>85</v>
      </c>
      <c r="B278" s="31" t="s">
        <v>245</v>
      </c>
    </row>
    <row r="279" spans="1:2" x14ac:dyDescent="0.2">
      <c r="A279" s="31" t="s">
        <v>141</v>
      </c>
      <c r="B279" s="31" t="s">
        <v>245</v>
      </c>
    </row>
    <row r="280" spans="1:2" x14ac:dyDescent="0.2">
      <c r="A280" s="31" t="s">
        <v>283</v>
      </c>
      <c r="B280" s="31" t="s">
        <v>207</v>
      </c>
    </row>
    <row r="281" spans="1:2" x14ac:dyDescent="0.2">
      <c r="A281" s="31" t="s">
        <v>546</v>
      </c>
      <c r="B281" s="31" t="s">
        <v>198</v>
      </c>
    </row>
    <row r="282" spans="1:2" x14ac:dyDescent="0.2">
      <c r="A282" s="31" t="s">
        <v>173</v>
      </c>
      <c r="B282" s="31" t="s">
        <v>190</v>
      </c>
    </row>
    <row r="283" spans="1:2" x14ac:dyDescent="0.2">
      <c r="A283" s="31" t="s">
        <v>581</v>
      </c>
      <c r="B283" s="31" t="s">
        <v>199</v>
      </c>
    </row>
    <row r="284" spans="1:2" x14ac:dyDescent="0.2">
      <c r="A284" s="31" t="s">
        <v>298</v>
      </c>
      <c r="B284" s="31" t="s">
        <v>245</v>
      </c>
    </row>
    <row r="285" spans="1:2" x14ac:dyDescent="0.2">
      <c r="A285" s="31" t="s">
        <v>132</v>
      </c>
      <c r="B285" s="31" t="s">
        <v>202</v>
      </c>
    </row>
    <row r="286" spans="1:2" x14ac:dyDescent="0.2">
      <c r="A286" s="31" t="s">
        <v>643</v>
      </c>
      <c r="B286" s="31" t="s">
        <v>202</v>
      </c>
    </row>
    <row r="287" spans="1:2" x14ac:dyDescent="0.2">
      <c r="A287" s="31" t="s">
        <v>255</v>
      </c>
      <c r="B287" s="31" t="s">
        <v>245</v>
      </c>
    </row>
    <row r="288" spans="1:2" x14ac:dyDescent="0.2">
      <c r="A288" s="31" t="s">
        <v>635</v>
      </c>
      <c r="B288" s="31" t="s">
        <v>188</v>
      </c>
    </row>
    <row r="289" spans="1:2" x14ac:dyDescent="0.2">
      <c r="A289" s="31" t="s">
        <v>253</v>
      </c>
      <c r="B289" s="31" t="s">
        <v>201</v>
      </c>
    </row>
    <row r="290" spans="1:2" x14ac:dyDescent="0.2">
      <c r="A290" s="31" t="s">
        <v>480</v>
      </c>
      <c r="B290" s="31" t="s">
        <v>201</v>
      </c>
    </row>
    <row r="291" spans="1:2" x14ac:dyDescent="0.2">
      <c r="A291" s="31" t="s">
        <v>586</v>
      </c>
      <c r="B291" s="31" t="s">
        <v>202</v>
      </c>
    </row>
    <row r="292" spans="1:2" x14ac:dyDescent="0.2">
      <c r="A292" s="31" t="s">
        <v>37</v>
      </c>
      <c r="B292" s="31" t="s">
        <v>198</v>
      </c>
    </row>
    <row r="293" spans="1:2" x14ac:dyDescent="0.2">
      <c r="A293" s="31" t="s">
        <v>492</v>
      </c>
      <c r="B293" s="31" t="s">
        <v>198</v>
      </c>
    </row>
    <row r="294" spans="1:2" x14ac:dyDescent="0.2">
      <c r="A294" s="31" t="s">
        <v>55</v>
      </c>
      <c r="B294" s="31" t="s">
        <v>198</v>
      </c>
    </row>
    <row r="295" spans="1:2" x14ac:dyDescent="0.2">
      <c r="A295" s="31" t="s">
        <v>149</v>
      </c>
      <c r="B295" s="31" t="s">
        <v>190</v>
      </c>
    </row>
    <row r="296" spans="1:2" x14ac:dyDescent="0.2">
      <c r="A296" s="31" t="s">
        <v>565</v>
      </c>
      <c r="B296" s="31" t="s">
        <v>202</v>
      </c>
    </row>
    <row r="297" spans="1:2" x14ac:dyDescent="0.2">
      <c r="A297" s="31" t="s">
        <v>487</v>
      </c>
      <c r="B297" s="31" t="s">
        <v>198</v>
      </c>
    </row>
    <row r="298" spans="1:2" x14ac:dyDescent="0.2">
      <c r="A298" s="31" t="s">
        <v>200</v>
      </c>
      <c r="B298" s="31" t="s">
        <v>201</v>
      </c>
    </row>
    <row r="299" spans="1:2" x14ac:dyDescent="0.2">
      <c r="A299" s="31" t="s">
        <v>332</v>
      </c>
      <c r="B299" s="31" t="s">
        <v>245</v>
      </c>
    </row>
    <row r="300" spans="1:2" x14ac:dyDescent="0.2">
      <c r="A300" s="31" t="s">
        <v>695</v>
      </c>
      <c r="B300" s="31" t="s">
        <v>190</v>
      </c>
    </row>
    <row r="301" spans="1:2" x14ac:dyDescent="0.2">
      <c r="A301" s="31" t="s">
        <v>293</v>
      </c>
      <c r="B301" s="31" t="s">
        <v>245</v>
      </c>
    </row>
    <row r="302" spans="1:2" x14ac:dyDescent="0.2">
      <c r="A302" s="31" t="s">
        <v>348</v>
      </c>
      <c r="B302" s="31" t="s">
        <v>245</v>
      </c>
    </row>
    <row r="303" spans="1:2" x14ac:dyDescent="0.2">
      <c r="A303" s="31" t="s">
        <v>242</v>
      </c>
      <c r="B303" s="31" t="s">
        <v>204</v>
      </c>
    </row>
    <row r="304" spans="1:2" x14ac:dyDescent="0.2">
      <c r="A304" s="31" t="s">
        <v>576</v>
      </c>
      <c r="B304" s="31" t="s">
        <v>188</v>
      </c>
    </row>
    <row r="305" spans="1:2" x14ac:dyDescent="0.2">
      <c r="A305" s="31" t="s">
        <v>605</v>
      </c>
      <c r="B305" s="31" t="s">
        <v>207</v>
      </c>
    </row>
    <row r="306" spans="1:2" x14ac:dyDescent="0.2">
      <c r="A306" s="31" t="s">
        <v>360</v>
      </c>
      <c r="B306" s="31" t="s">
        <v>245</v>
      </c>
    </row>
    <row r="307" spans="1:2" x14ac:dyDescent="0.2">
      <c r="A307" s="31" t="s">
        <v>274</v>
      </c>
      <c r="B307" s="31" t="s">
        <v>220</v>
      </c>
    </row>
    <row r="308" spans="1:2" x14ac:dyDescent="0.2">
      <c r="A308" s="31" t="s">
        <v>356</v>
      </c>
      <c r="B308" s="31" t="s">
        <v>229</v>
      </c>
    </row>
    <row r="309" spans="1:2" x14ac:dyDescent="0.2">
      <c r="A309" s="31" t="s">
        <v>243</v>
      </c>
      <c r="B309" s="31" t="s">
        <v>204</v>
      </c>
    </row>
    <row r="310" spans="1:2" x14ac:dyDescent="0.2">
      <c r="A310" s="31" t="s">
        <v>124</v>
      </c>
      <c r="B310" s="31" t="s">
        <v>245</v>
      </c>
    </row>
    <row r="311" spans="1:2" x14ac:dyDescent="0.2">
      <c r="A311" s="31" t="s">
        <v>197</v>
      </c>
      <c r="B311" s="31" t="s">
        <v>198</v>
      </c>
    </row>
    <row r="312" spans="1:2" x14ac:dyDescent="0.2">
      <c r="A312" s="31" t="s">
        <v>93</v>
      </c>
      <c r="B312" s="31" t="s">
        <v>245</v>
      </c>
    </row>
    <row r="313" spans="1:2" x14ac:dyDescent="0.2">
      <c r="A313" s="31" t="s">
        <v>312</v>
      </c>
      <c r="B313" s="31" t="s">
        <v>190</v>
      </c>
    </row>
    <row r="314" spans="1:2" x14ac:dyDescent="0.2">
      <c r="A314" s="31" t="s">
        <v>421</v>
      </c>
      <c r="B314" s="31" t="s">
        <v>190</v>
      </c>
    </row>
    <row r="315" spans="1:2" x14ac:dyDescent="0.2">
      <c r="A315" s="31" t="s">
        <v>651</v>
      </c>
      <c r="B315" s="31" t="s">
        <v>190</v>
      </c>
    </row>
    <row r="316" spans="1:2" x14ac:dyDescent="0.2">
      <c r="A316" s="31" t="s">
        <v>481</v>
      </c>
      <c r="B316" s="31" t="s">
        <v>201</v>
      </c>
    </row>
    <row r="317" spans="1:2" x14ac:dyDescent="0.2">
      <c r="A317" s="31" t="s">
        <v>465</v>
      </c>
      <c r="B317" s="31" t="s">
        <v>201</v>
      </c>
    </row>
    <row r="318" spans="1:2" x14ac:dyDescent="0.2">
      <c r="A318" s="31" t="s">
        <v>87</v>
      </c>
      <c r="B318" s="31" t="s">
        <v>229</v>
      </c>
    </row>
    <row r="319" spans="1:2" x14ac:dyDescent="0.2">
      <c r="A319" s="31" t="s">
        <v>361</v>
      </c>
      <c r="B319" s="31" t="s">
        <v>245</v>
      </c>
    </row>
    <row r="320" spans="1:2" x14ac:dyDescent="0.2">
      <c r="A320" s="31" t="s">
        <v>272</v>
      </c>
      <c r="B320" s="31" t="s">
        <v>245</v>
      </c>
    </row>
    <row r="321" spans="1:2" x14ac:dyDescent="0.2">
      <c r="A321" s="31" t="s">
        <v>362</v>
      </c>
      <c r="B321" s="31" t="s">
        <v>245</v>
      </c>
    </row>
    <row r="322" spans="1:2" x14ac:dyDescent="0.2">
      <c r="A322" s="31" t="s">
        <v>357</v>
      </c>
      <c r="B322" s="31" t="s">
        <v>229</v>
      </c>
    </row>
    <row r="323" spans="1:2" x14ac:dyDescent="0.2">
      <c r="A323" s="31" t="s">
        <v>146</v>
      </c>
      <c r="B323" s="31" t="s">
        <v>245</v>
      </c>
    </row>
    <row r="324" spans="1:2" x14ac:dyDescent="0.2">
      <c r="A324" s="31" t="s">
        <v>622</v>
      </c>
      <c r="B324" s="31" t="s">
        <v>188</v>
      </c>
    </row>
    <row r="325" spans="1:2" x14ac:dyDescent="0.2">
      <c r="A325" s="31" t="s">
        <v>590</v>
      </c>
      <c r="B325" s="31" t="s">
        <v>207</v>
      </c>
    </row>
    <row r="326" spans="1:2" x14ac:dyDescent="0.2">
      <c r="A326" s="31" t="s">
        <v>256</v>
      </c>
      <c r="B326" s="31" t="s">
        <v>245</v>
      </c>
    </row>
    <row r="327" spans="1:2" x14ac:dyDescent="0.2">
      <c r="A327" s="31" t="s">
        <v>315</v>
      </c>
      <c r="B327" s="31" t="s">
        <v>245</v>
      </c>
    </row>
    <row r="328" spans="1:2" x14ac:dyDescent="0.2">
      <c r="A328" s="31" t="s">
        <v>244</v>
      </c>
      <c r="B328" s="31" t="s">
        <v>204</v>
      </c>
    </row>
    <row r="329" spans="1:2" x14ac:dyDescent="0.2">
      <c r="A329" s="31" t="s">
        <v>598</v>
      </c>
      <c r="B329" s="31" t="s">
        <v>188</v>
      </c>
    </row>
    <row r="330" spans="1:2" x14ac:dyDescent="0.2">
      <c r="A330" s="31" t="s">
        <v>316</v>
      </c>
      <c r="B330" s="31" t="s">
        <v>245</v>
      </c>
    </row>
    <row r="331" spans="1:2" x14ac:dyDescent="0.2">
      <c r="A331" s="31" t="s">
        <v>262</v>
      </c>
      <c r="B331" s="31" t="s">
        <v>245</v>
      </c>
    </row>
    <row r="332" spans="1:2" x14ac:dyDescent="0.2">
      <c r="A332" s="31" t="s">
        <v>284</v>
      </c>
      <c r="B332" s="31" t="s">
        <v>188</v>
      </c>
    </row>
    <row r="333" spans="1:2" x14ac:dyDescent="0.2">
      <c r="A333" s="31" t="s">
        <v>246</v>
      </c>
      <c r="B333" s="31" t="s">
        <v>204</v>
      </c>
    </row>
    <row r="334" spans="1:2" x14ac:dyDescent="0.2">
      <c r="A334" s="31" t="s">
        <v>472</v>
      </c>
      <c r="B334" s="31" t="s">
        <v>201</v>
      </c>
    </row>
    <row r="335" spans="1:2" x14ac:dyDescent="0.2">
      <c r="A335" s="31" t="s">
        <v>299</v>
      </c>
      <c r="B335" s="31" t="s">
        <v>198</v>
      </c>
    </row>
    <row r="336" spans="1:2" ht="15" x14ac:dyDescent="0.25">
      <c r="A336"/>
      <c r="B336"/>
    </row>
    <row r="337" spans="1:2" ht="15" x14ac:dyDescent="0.25">
      <c r="A337"/>
      <c r="B337"/>
    </row>
    <row r="338" spans="1:2" ht="15" x14ac:dyDescent="0.25">
      <c r="A338"/>
      <c r="B338"/>
    </row>
    <row r="339" spans="1:2" ht="15" x14ac:dyDescent="0.25">
      <c r="A339"/>
      <c r="B339"/>
    </row>
    <row r="340" spans="1:2" ht="15" x14ac:dyDescent="0.25">
      <c r="A340"/>
      <c r="B340"/>
    </row>
    <row r="341" spans="1:2" ht="15" x14ac:dyDescent="0.25">
      <c r="A341"/>
      <c r="B341"/>
    </row>
    <row r="342" spans="1:2" ht="15" x14ac:dyDescent="0.25">
      <c r="A342"/>
      <c r="B342"/>
    </row>
    <row r="343" spans="1:2" ht="15" x14ac:dyDescent="0.25">
      <c r="A343"/>
      <c r="B343"/>
    </row>
    <row r="344" spans="1:2" ht="15" x14ac:dyDescent="0.25">
      <c r="A344"/>
      <c r="B344"/>
    </row>
    <row r="345" spans="1:2" ht="15" x14ac:dyDescent="0.25">
      <c r="A345"/>
      <c r="B345"/>
    </row>
    <row r="346" spans="1:2" ht="15" x14ac:dyDescent="0.25">
      <c r="A346"/>
      <c r="B346"/>
    </row>
    <row r="347" spans="1:2" ht="15" x14ac:dyDescent="0.25">
      <c r="A347"/>
      <c r="B347"/>
    </row>
    <row r="348" spans="1:2" ht="15" x14ac:dyDescent="0.25">
      <c r="A348"/>
      <c r="B348"/>
    </row>
    <row r="349" spans="1:2" ht="15" x14ac:dyDescent="0.25">
      <c r="A349"/>
      <c r="B349"/>
    </row>
    <row r="350" spans="1:2" ht="15" x14ac:dyDescent="0.25">
      <c r="A350"/>
      <c r="B350"/>
    </row>
  </sheetData>
  <sortState ref="D2:D67">
    <sortCondition ref="D2:D67"/>
  </sortState>
  <dataValidations count="1">
    <dataValidation type="list" allowBlank="1" showInputMessage="1" showErrorMessage="1" sqref="B2:B335">
      <formula1>$D$2:$D$34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31" workbookViewId="0">
      <selection activeCell="B61" sqref="B61"/>
    </sheetView>
  </sheetViews>
  <sheetFormatPr defaultRowHeight="14.25" x14ac:dyDescent="0.2"/>
  <cols>
    <col min="1" max="1" width="9.85546875" style="31" bestFit="1" customWidth="1"/>
    <col min="2" max="2" width="36.5703125" style="31" bestFit="1" customWidth="1"/>
    <col min="3" max="16384" width="9.140625" style="31"/>
  </cols>
  <sheetData>
    <row r="1" spans="1:2" ht="15" x14ac:dyDescent="0.25">
      <c r="A1" s="30" t="s">
        <v>396</v>
      </c>
      <c r="B1" s="30" t="s">
        <v>397</v>
      </c>
    </row>
    <row r="2" spans="1:2" ht="15" x14ac:dyDescent="0.25">
      <c r="A2" s="30"/>
      <c r="B2" s="30"/>
    </row>
    <row r="3" spans="1:2" x14ac:dyDescent="0.2">
      <c r="A3" s="31" t="s">
        <v>370</v>
      </c>
      <c r="B3" s="31" t="s">
        <v>398</v>
      </c>
    </row>
    <row r="4" spans="1:2" x14ac:dyDescent="0.2">
      <c r="A4" s="31" t="s">
        <v>371</v>
      </c>
      <c r="B4" s="31" t="s">
        <v>399</v>
      </c>
    </row>
    <row r="5" spans="1:2" x14ac:dyDescent="0.2">
      <c r="A5" s="31" t="s">
        <v>372</v>
      </c>
      <c r="B5" s="31" t="s">
        <v>399</v>
      </c>
    </row>
    <row r="6" spans="1:2" x14ac:dyDescent="0.2">
      <c r="A6" s="31" t="s">
        <v>373</v>
      </c>
      <c r="B6" s="31" t="s">
        <v>399</v>
      </c>
    </row>
    <row r="7" spans="1:2" x14ac:dyDescent="0.2">
      <c r="A7" s="31" t="s">
        <v>374</v>
      </c>
      <c r="B7" s="31" t="s">
        <v>406</v>
      </c>
    </row>
    <row r="8" spans="1:2" x14ac:dyDescent="0.2">
      <c r="A8" s="31" t="s">
        <v>375</v>
      </c>
      <c r="B8" s="31" t="s">
        <v>414</v>
      </c>
    </row>
    <row r="9" spans="1:2" x14ac:dyDescent="0.2">
      <c r="A9" s="31" t="s">
        <v>376</v>
      </c>
      <c r="B9" s="31" t="s">
        <v>410</v>
      </c>
    </row>
    <row r="10" spans="1:2" x14ac:dyDescent="0.2">
      <c r="A10" s="31" t="s">
        <v>377</v>
      </c>
      <c r="B10" s="31" t="s">
        <v>412</v>
      </c>
    </row>
    <row r="11" spans="1:2" x14ac:dyDescent="0.2">
      <c r="A11" s="31" t="s">
        <v>378</v>
      </c>
      <c r="B11" s="31" t="s">
        <v>400</v>
      </c>
    </row>
    <row r="12" spans="1:2" x14ac:dyDescent="0.2">
      <c r="A12" s="31" t="s">
        <v>379</v>
      </c>
      <c r="B12" s="31" t="s">
        <v>413</v>
      </c>
    </row>
    <row r="13" spans="1:2" x14ac:dyDescent="0.2">
      <c r="A13" s="31" t="s">
        <v>380</v>
      </c>
      <c r="B13" s="31" t="s">
        <v>411</v>
      </c>
    </row>
    <row r="14" spans="1:2" x14ac:dyDescent="0.2">
      <c r="A14" s="31" t="s">
        <v>381</v>
      </c>
      <c r="B14" s="31" t="s">
        <v>409</v>
      </c>
    </row>
    <row r="15" spans="1:2" x14ac:dyDescent="0.2">
      <c r="A15" s="31" t="s">
        <v>382</v>
      </c>
      <c r="B15" s="31" t="s">
        <v>222</v>
      </c>
    </row>
    <row r="16" spans="1:2" x14ac:dyDescent="0.2">
      <c r="A16" s="31" t="s">
        <v>383</v>
      </c>
      <c r="B16" s="31" t="s">
        <v>405</v>
      </c>
    </row>
    <row r="17" spans="1:2" x14ac:dyDescent="0.2">
      <c r="A17" s="31" t="s">
        <v>384</v>
      </c>
      <c r="B17" s="31" t="s">
        <v>415</v>
      </c>
    </row>
    <row r="18" spans="1:2" x14ac:dyDescent="0.2">
      <c r="A18" s="31" t="s">
        <v>385</v>
      </c>
      <c r="B18" s="31" t="s">
        <v>416</v>
      </c>
    </row>
    <row r="19" spans="1:2" x14ac:dyDescent="0.2">
      <c r="A19" s="31" t="s">
        <v>386</v>
      </c>
      <c r="B19" s="31" t="s">
        <v>408</v>
      </c>
    </row>
    <row r="20" spans="1:2" x14ac:dyDescent="0.2">
      <c r="A20" s="31" t="s">
        <v>387</v>
      </c>
      <c r="B20" s="31" t="s">
        <v>401</v>
      </c>
    </row>
    <row r="21" spans="1:2" x14ac:dyDescent="0.2">
      <c r="A21" s="31" t="s">
        <v>389</v>
      </c>
      <c r="B21" s="31" t="s">
        <v>402</v>
      </c>
    </row>
    <row r="22" spans="1:2" x14ac:dyDescent="0.2">
      <c r="A22" s="31" t="s">
        <v>390</v>
      </c>
      <c r="B22" s="31" t="s">
        <v>402</v>
      </c>
    </row>
    <row r="23" spans="1:2" x14ac:dyDescent="0.2">
      <c r="A23" s="31" t="s">
        <v>391</v>
      </c>
      <c r="B23" s="31" t="s">
        <v>407</v>
      </c>
    </row>
    <row r="24" spans="1:2" x14ac:dyDescent="0.2">
      <c r="A24" s="31" t="s">
        <v>392</v>
      </c>
      <c r="B24" s="31" t="s">
        <v>399</v>
      </c>
    </row>
    <row r="25" spans="1:2" x14ac:dyDescent="0.2">
      <c r="A25" s="31" t="s">
        <v>393</v>
      </c>
      <c r="B25" s="31" t="s">
        <v>403</v>
      </c>
    </row>
    <row r="26" spans="1:2" x14ac:dyDescent="0.2">
      <c r="A26" s="31" t="s">
        <v>394</v>
      </c>
      <c r="B26" s="31" t="s">
        <v>403</v>
      </c>
    </row>
    <row r="27" spans="1:2" x14ac:dyDescent="0.2">
      <c r="A27" s="32" t="s">
        <v>395</v>
      </c>
      <c r="B27" s="31" t="s">
        <v>404</v>
      </c>
    </row>
    <row r="28" spans="1:2" x14ac:dyDescent="0.2">
      <c r="A28" s="32" t="s">
        <v>388</v>
      </c>
      <c r="B28" s="31" t="s">
        <v>501</v>
      </c>
    </row>
    <row r="29" spans="1:2" x14ac:dyDescent="0.2">
      <c r="A29" s="31" t="s">
        <v>502</v>
      </c>
      <c r="B29" s="31" t="s">
        <v>501</v>
      </c>
    </row>
    <row r="30" spans="1:2" x14ac:dyDescent="0.2">
      <c r="A30" s="31" t="s">
        <v>503</v>
      </c>
      <c r="B30" s="31" t="s">
        <v>412</v>
      </c>
    </row>
    <row r="31" spans="1:2" x14ac:dyDescent="0.2">
      <c r="A31" s="31" t="s">
        <v>504</v>
      </c>
      <c r="B31" s="31" t="s">
        <v>506</v>
      </c>
    </row>
    <row r="32" spans="1:2" x14ac:dyDescent="0.2">
      <c r="A32" s="31" t="s">
        <v>505</v>
      </c>
      <c r="B32" s="31" t="s">
        <v>507</v>
      </c>
    </row>
    <row r="33" spans="1:2" x14ac:dyDescent="0.2">
      <c r="A33" s="31" t="s">
        <v>508</v>
      </c>
      <c r="B33" s="31" t="s">
        <v>510</v>
      </c>
    </row>
    <row r="34" spans="1:2" x14ac:dyDescent="0.2">
      <c r="A34" s="31" t="s">
        <v>509</v>
      </c>
      <c r="B34" s="31" t="s">
        <v>406</v>
      </c>
    </row>
    <row r="35" spans="1:2" x14ac:dyDescent="0.2">
      <c r="A35" s="31" t="s">
        <v>511</v>
      </c>
      <c r="B35" s="31" t="s">
        <v>507</v>
      </c>
    </row>
    <row r="36" spans="1:2" x14ac:dyDescent="0.2">
      <c r="A36" s="29" t="s">
        <v>512</v>
      </c>
      <c r="B36" s="31" t="s">
        <v>402</v>
      </c>
    </row>
    <row r="37" spans="1:2" x14ac:dyDescent="0.2">
      <c r="A37" s="29" t="s">
        <v>513</v>
      </c>
      <c r="B37" s="31" t="s">
        <v>402</v>
      </c>
    </row>
    <row r="38" spans="1:2" x14ac:dyDescent="0.2">
      <c r="A38" s="28" t="s">
        <v>514</v>
      </c>
      <c r="B38" s="31" t="s">
        <v>416</v>
      </c>
    </row>
    <row r="39" spans="1:2" x14ac:dyDescent="0.2">
      <c r="A39" s="28" t="s">
        <v>515</v>
      </c>
      <c r="B39" s="31" t="s">
        <v>537</v>
      </c>
    </row>
    <row r="40" spans="1:2" x14ac:dyDescent="0.2">
      <c r="A40" s="28" t="s">
        <v>516</v>
      </c>
      <c r="B40" s="31" t="s">
        <v>507</v>
      </c>
    </row>
    <row r="41" spans="1:2" x14ac:dyDescent="0.2">
      <c r="A41" s="29" t="s">
        <v>517</v>
      </c>
      <c r="B41" s="31" t="s">
        <v>518</v>
      </c>
    </row>
    <row r="42" spans="1:2" x14ac:dyDescent="0.2">
      <c r="A42" s="28" t="s">
        <v>519</v>
      </c>
      <c r="B42" s="31" t="s">
        <v>403</v>
      </c>
    </row>
    <row r="43" spans="1:2" x14ac:dyDescent="0.2">
      <c r="A43" s="28" t="s">
        <v>520</v>
      </c>
      <c r="B43" s="31" t="s">
        <v>522</v>
      </c>
    </row>
    <row r="44" spans="1:2" x14ac:dyDescent="0.2">
      <c r="A44" s="28" t="s">
        <v>521</v>
      </c>
      <c r="B44" s="31" t="s">
        <v>506</v>
      </c>
    </row>
    <row r="45" spans="1:2" x14ac:dyDescent="0.2">
      <c r="A45" s="29" t="s">
        <v>523</v>
      </c>
      <c r="B45" s="31" t="s">
        <v>539</v>
      </c>
    </row>
    <row r="46" spans="1:2" x14ac:dyDescent="0.2">
      <c r="A46" s="28" t="s">
        <v>524</v>
      </c>
      <c r="B46" s="31" t="s">
        <v>415</v>
      </c>
    </row>
    <row r="47" spans="1:2" x14ac:dyDescent="0.2">
      <c r="A47" s="28" t="s">
        <v>525</v>
      </c>
      <c r="B47" s="31" t="s">
        <v>415</v>
      </c>
    </row>
    <row r="48" spans="1:2" x14ac:dyDescent="0.2">
      <c r="A48" s="29" t="s">
        <v>526</v>
      </c>
      <c r="B48" s="31" t="s">
        <v>415</v>
      </c>
    </row>
    <row r="49" spans="1:2" x14ac:dyDescent="0.2">
      <c r="A49" s="28" t="s">
        <v>527</v>
      </c>
      <c r="B49" s="31" t="s">
        <v>414</v>
      </c>
    </row>
    <row r="50" spans="1:2" x14ac:dyDescent="0.2">
      <c r="A50" s="28" t="s">
        <v>528</v>
      </c>
      <c r="B50" s="31" t="s">
        <v>402</v>
      </c>
    </row>
    <row r="51" spans="1:2" x14ac:dyDescent="0.2">
      <c r="A51" s="28" t="s">
        <v>529</v>
      </c>
      <c r="B51" s="31" t="s">
        <v>415</v>
      </c>
    </row>
    <row r="52" spans="1:2" x14ac:dyDescent="0.2">
      <c r="A52" s="33" t="s">
        <v>538</v>
      </c>
      <c r="B52" s="31" t="s">
        <v>416</v>
      </c>
    </row>
    <row r="53" spans="1:2" x14ac:dyDescent="0.2">
      <c r="A53" s="28" t="s">
        <v>530</v>
      </c>
      <c r="B53" s="31" t="s">
        <v>403</v>
      </c>
    </row>
    <row r="54" spans="1:2" x14ac:dyDescent="0.2">
      <c r="A54" s="28" t="s">
        <v>531</v>
      </c>
      <c r="B54" s="31" t="s">
        <v>405</v>
      </c>
    </row>
    <row r="55" spans="1:2" x14ac:dyDescent="0.2">
      <c r="A55" s="28" t="s">
        <v>532</v>
      </c>
      <c r="B55" s="31" t="s">
        <v>415</v>
      </c>
    </row>
    <row r="56" spans="1:2" x14ac:dyDescent="0.2">
      <c r="A56" s="28" t="s">
        <v>533</v>
      </c>
      <c r="B56" s="31" t="s">
        <v>501</v>
      </c>
    </row>
    <row r="57" spans="1:2" x14ac:dyDescent="0.2">
      <c r="A57" s="28" t="s">
        <v>534</v>
      </c>
      <c r="B57" s="31" t="s">
        <v>415</v>
      </c>
    </row>
    <row r="58" spans="1:2" x14ac:dyDescent="0.2">
      <c r="A58" s="28" t="s">
        <v>535</v>
      </c>
      <c r="B58" s="31" t="s">
        <v>415</v>
      </c>
    </row>
    <row r="59" spans="1:2" x14ac:dyDescent="0.2">
      <c r="A59" s="28" t="s">
        <v>536</v>
      </c>
      <c r="B59" s="31" t="s">
        <v>416</v>
      </c>
    </row>
    <row r="60" spans="1:2" x14ac:dyDescent="0.2">
      <c r="A60" s="31" t="s">
        <v>697</v>
      </c>
      <c r="B60" s="31" t="s">
        <v>403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abSelected="1" workbookViewId="0">
      <selection activeCell="E12" sqref="E12"/>
    </sheetView>
  </sheetViews>
  <sheetFormatPr defaultRowHeight="15" x14ac:dyDescent="0.25"/>
  <cols>
    <col min="1" max="1" width="13.140625" style="2" customWidth="1"/>
    <col min="2" max="2" width="36.5703125" bestFit="1" customWidth="1"/>
    <col min="3" max="3" width="27.7109375" bestFit="1" customWidth="1"/>
    <col min="4" max="4" width="11.28515625" style="23" customWidth="1"/>
    <col min="5" max="5" width="10.28515625" customWidth="1"/>
    <col min="6" max="6" width="27.7109375" bestFit="1" customWidth="1"/>
    <col min="7" max="7" width="40" bestFit="1" customWidth="1"/>
  </cols>
  <sheetData>
    <row r="1" spans="1:7" s="26" customFormat="1" ht="30" x14ac:dyDescent="0.25">
      <c r="A1" s="25" t="s">
        <v>418</v>
      </c>
      <c r="B1" s="26" t="s">
        <v>178</v>
      </c>
      <c r="C1" s="26" t="s">
        <v>179</v>
      </c>
      <c r="D1" s="27" t="s">
        <v>22</v>
      </c>
      <c r="E1" s="26" t="s">
        <v>419</v>
      </c>
      <c r="F1" s="26" t="s">
        <v>184</v>
      </c>
      <c r="G1" s="26" t="s">
        <v>420</v>
      </c>
    </row>
    <row r="2" spans="1:7" x14ac:dyDescent="0.25">
      <c r="A2" s="2">
        <v>41940</v>
      </c>
      <c r="B2" t="s">
        <v>398</v>
      </c>
      <c r="C2" t="s">
        <v>423</v>
      </c>
      <c r="D2" s="23">
        <v>67.5</v>
      </c>
      <c r="F2" t="s">
        <v>423</v>
      </c>
      <c r="G2" t="s">
        <v>190</v>
      </c>
    </row>
    <row r="3" spans="1:7" x14ac:dyDescent="0.25">
      <c r="A3" s="2">
        <v>41945</v>
      </c>
      <c r="B3" t="s">
        <v>398</v>
      </c>
      <c r="C3" t="s">
        <v>108</v>
      </c>
      <c r="D3" s="23">
        <v>18.62</v>
      </c>
      <c r="F3" t="s">
        <v>108</v>
      </c>
      <c r="G3" t="s">
        <v>245</v>
      </c>
    </row>
    <row r="4" spans="1:7" x14ac:dyDescent="0.25">
      <c r="A4" s="2">
        <v>41954</v>
      </c>
      <c r="B4" t="s">
        <v>398</v>
      </c>
      <c r="C4" t="s">
        <v>546</v>
      </c>
      <c r="D4" s="23">
        <v>5.75</v>
      </c>
      <c r="F4" t="s">
        <v>546</v>
      </c>
      <c r="G4" t="s">
        <v>198</v>
      </c>
    </row>
    <row r="5" spans="1:7" x14ac:dyDescent="0.25">
      <c r="A5" s="2">
        <v>41954</v>
      </c>
      <c r="B5" t="s">
        <v>398</v>
      </c>
      <c r="C5" t="s">
        <v>290</v>
      </c>
      <c r="D5" s="23">
        <v>12.5</v>
      </c>
      <c r="F5" t="s">
        <v>290</v>
      </c>
      <c r="G5" t="s">
        <v>198</v>
      </c>
    </row>
    <row r="6" spans="1:7" x14ac:dyDescent="0.25">
      <c r="A6" s="2">
        <v>41954</v>
      </c>
      <c r="B6" t="s">
        <v>398</v>
      </c>
      <c r="C6" t="s">
        <v>290</v>
      </c>
      <c r="D6" s="23">
        <v>37.5</v>
      </c>
      <c r="F6" t="s">
        <v>290</v>
      </c>
      <c r="G6" t="s">
        <v>198</v>
      </c>
    </row>
    <row r="7" spans="1:7" x14ac:dyDescent="0.25">
      <c r="A7" s="2">
        <v>41954</v>
      </c>
      <c r="B7" t="s">
        <v>398</v>
      </c>
      <c r="C7" t="s">
        <v>549</v>
      </c>
      <c r="D7" s="23">
        <v>74.5</v>
      </c>
      <c r="F7" t="s">
        <v>549</v>
      </c>
      <c r="G7" t="s">
        <v>190</v>
      </c>
    </row>
    <row r="8" spans="1:7" x14ac:dyDescent="0.25">
      <c r="A8" s="2">
        <v>41964</v>
      </c>
      <c r="B8" t="s">
        <v>398</v>
      </c>
      <c r="C8" t="s">
        <v>551</v>
      </c>
      <c r="D8" s="23">
        <v>67</v>
      </c>
      <c r="F8" t="s">
        <v>551</v>
      </c>
      <c r="G8" t="s">
        <v>190</v>
      </c>
    </row>
    <row r="9" spans="1:7" x14ac:dyDescent="0.25">
      <c r="A9" s="2">
        <v>41970</v>
      </c>
      <c r="B9" t="s">
        <v>398</v>
      </c>
      <c r="C9" t="s">
        <v>553</v>
      </c>
      <c r="D9" s="23">
        <v>6.2</v>
      </c>
      <c r="F9" t="s">
        <v>553</v>
      </c>
      <c r="G9" t="s">
        <v>190</v>
      </c>
    </row>
    <row r="10" spans="1:7" x14ac:dyDescent="0.25">
      <c r="A10" s="2">
        <v>41969</v>
      </c>
      <c r="B10" t="s">
        <v>501</v>
      </c>
      <c r="C10" t="s">
        <v>132</v>
      </c>
      <c r="D10" s="23">
        <v>24.42</v>
      </c>
      <c r="F10" t="s">
        <v>132</v>
      </c>
      <c r="G10" t="s">
        <v>202</v>
      </c>
    </row>
    <row r="11" spans="1:7" x14ac:dyDescent="0.25">
      <c r="A11" s="2">
        <v>41949</v>
      </c>
      <c r="B11" t="s">
        <v>399</v>
      </c>
      <c r="C11" t="s">
        <v>557</v>
      </c>
      <c r="D11" s="23">
        <v>5.83</v>
      </c>
      <c r="F11" t="s">
        <v>557</v>
      </c>
      <c r="G11" t="s">
        <v>204</v>
      </c>
    </row>
    <row r="12" spans="1:7" x14ac:dyDescent="0.25">
      <c r="A12" s="2">
        <v>41961</v>
      </c>
      <c r="B12" t="s">
        <v>399</v>
      </c>
      <c r="C12" t="s">
        <v>166</v>
      </c>
      <c r="D12" s="23">
        <v>35</v>
      </c>
      <c r="F12" t="s">
        <v>166</v>
      </c>
      <c r="G12" t="s">
        <v>245</v>
      </c>
    </row>
    <row r="13" spans="1:7" x14ac:dyDescent="0.25">
      <c r="A13" s="2">
        <v>41968</v>
      </c>
      <c r="B13" t="s">
        <v>399</v>
      </c>
      <c r="C13" t="s">
        <v>561</v>
      </c>
      <c r="D13" s="23">
        <v>105</v>
      </c>
      <c r="F13" t="s">
        <v>561</v>
      </c>
      <c r="G13" t="s">
        <v>201</v>
      </c>
    </row>
    <row r="14" spans="1:7" x14ac:dyDescent="0.25">
      <c r="A14" s="2">
        <v>41968</v>
      </c>
      <c r="B14" t="s">
        <v>399</v>
      </c>
      <c r="C14" t="s">
        <v>563</v>
      </c>
      <c r="D14" s="23">
        <v>10.23</v>
      </c>
      <c r="F14" t="s">
        <v>563</v>
      </c>
      <c r="G14" t="s">
        <v>202</v>
      </c>
    </row>
    <row r="15" spans="1:7" x14ac:dyDescent="0.25">
      <c r="A15" s="2">
        <v>41970</v>
      </c>
      <c r="B15" t="s">
        <v>399</v>
      </c>
      <c r="C15" t="s">
        <v>561</v>
      </c>
      <c r="D15" s="23">
        <v>168.79</v>
      </c>
      <c r="F15" t="s">
        <v>561</v>
      </c>
      <c r="G15" t="s">
        <v>201</v>
      </c>
    </row>
    <row r="16" spans="1:7" x14ac:dyDescent="0.25">
      <c r="A16" s="2">
        <v>41970</v>
      </c>
      <c r="B16" t="s">
        <v>399</v>
      </c>
      <c r="C16" t="s">
        <v>565</v>
      </c>
      <c r="D16" s="23">
        <v>4.66</v>
      </c>
      <c r="F16" t="s">
        <v>565</v>
      </c>
      <c r="G16" t="s">
        <v>202</v>
      </c>
    </row>
    <row r="17" spans="1:7" x14ac:dyDescent="0.25">
      <c r="A17" s="2">
        <v>41957</v>
      </c>
      <c r="B17" t="s">
        <v>399</v>
      </c>
      <c r="C17" t="s">
        <v>567</v>
      </c>
      <c r="D17" s="23">
        <v>131</v>
      </c>
      <c r="F17" t="s">
        <v>567</v>
      </c>
      <c r="G17" t="s">
        <v>204</v>
      </c>
    </row>
    <row r="18" spans="1:7" x14ac:dyDescent="0.25">
      <c r="A18" s="2">
        <v>41960</v>
      </c>
      <c r="B18" t="s">
        <v>399</v>
      </c>
      <c r="C18" t="s">
        <v>568</v>
      </c>
      <c r="D18" s="23">
        <v>42.88</v>
      </c>
      <c r="F18" t="s">
        <v>568</v>
      </c>
      <c r="G18" t="s">
        <v>204</v>
      </c>
    </row>
    <row r="19" spans="1:7" x14ac:dyDescent="0.25">
      <c r="A19" s="2">
        <v>41961</v>
      </c>
      <c r="B19" t="s">
        <v>399</v>
      </c>
      <c r="C19" t="s">
        <v>570</v>
      </c>
      <c r="D19" s="23">
        <v>4.5</v>
      </c>
      <c r="F19" t="s">
        <v>570</v>
      </c>
      <c r="G19" t="s">
        <v>202</v>
      </c>
    </row>
    <row r="20" spans="1:7" x14ac:dyDescent="0.25">
      <c r="A20" s="2">
        <v>41961</v>
      </c>
      <c r="B20" t="s">
        <v>406</v>
      </c>
      <c r="C20" t="s">
        <v>572</v>
      </c>
      <c r="D20" s="23">
        <v>31.88</v>
      </c>
      <c r="F20" t="s">
        <v>572</v>
      </c>
      <c r="G20" t="s">
        <v>188</v>
      </c>
    </row>
    <row r="21" spans="1:7" x14ac:dyDescent="0.25">
      <c r="A21" s="2">
        <v>41967</v>
      </c>
      <c r="B21" t="s">
        <v>406</v>
      </c>
      <c r="C21" t="s">
        <v>573</v>
      </c>
      <c r="D21" s="23">
        <v>6.12</v>
      </c>
      <c r="F21" t="s">
        <v>573</v>
      </c>
      <c r="G21" t="s">
        <v>188</v>
      </c>
    </row>
    <row r="22" spans="1:7" x14ac:dyDescent="0.25">
      <c r="A22" s="2">
        <v>41940</v>
      </c>
      <c r="B22" t="s">
        <v>414</v>
      </c>
      <c r="C22" t="s">
        <v>457</v>
      </c>
      <c r="D22" s="23">
        <v>225</v>
      </c>
      <c r="F22" t="s">
        <v>457</v>
      </c>
      <c r="G22" t="s">
        <v>201</v>
      </c>
    </row>
    <row r="23" spans="1:7" x14ac:dyDescent="0.25">
      <c r="A23" s="2">
        <v>41953</v>
      </c>
      <c r="B23" t="s">
        <v>414</v>
      </c>
      <c r="C23" t="s">
        <v>574</v>
      </c>
      <c r="D23" s="23">
        <v>58.32</v>
      </c>
      <c r="F23" t="s">
        <v>574</v>
      </c>
      <c r="G23" t="s">
        <v>540</v>
      </c>
    </row>
    <row r="24" spans="1:7" x14ac:dyDescent="0.25">
      <c r="A24" s="2">
        <v>41969</v>
      </c>
      <c r="B24" t="s">
        <v>414</v>
      </c>
      <c r="C24" t="s">
        <v>576</v>
      </c>
      <c r="D24" s="23">
        <v>261.99</v>
      </c>
      <c r="F24" t="s">
        <v>576</v>
      </c>
      <c r="G24" t="s">
        <v>188</v>
      </c>
    </row>
    <row r="25" spans="1:7" x14ac:dyDescent="0.25">
      <c r="A25" s="2">
        <v>41941</v>
      </c>
      <c r="B25" t="s">
        <v>410</v>
      </c>
      <c r="C25" t="s">
        <v>108</v>
      </c>
      <c r="D25" s="23">
        <v>75.83</v>
      </c>
      <c r="F25" t="s">
        <v>108</v>
      </c>
      <c r="G25" t="s">
        <v>245</v>
      </c>
    </row>
    <row r="26" spans="1:7" x14ac:dyDescent="0.25">
      <c r="A26" s="2">
        <v>41943</v>
      </c>
      <c r="B26" t="s">
        <v>410</v>
      </c>
      <c r="C26" t="s">
        <v>581</v>
      </c>
      <c r="D26" s="23">
        <v>54.98</v>
      </c>
      <c r="F26" t="s">
        <v>581</v>
      </c>
      <c r="G26" t="s">
        <v>199</v>
      </c>
    </row>
    <row r="27" spans="1:7" x14ac:dyDescent="0.25">
      <c r="A27" s="2">
        <v>41946</v>
      </c>
      <c r="B27" t="s">
        <v>410</v>
      </c>
      <c r="C27" t="s">
        <v>477</v>
      </c>
      <c r="D27" s="23">
        <v>38</v>
      </c>
      <c r="F27" t="s">
        <v>477</v>
      </c>
      <c r="G27" t="s">
        <v>229</v>
      </c>
    </row>
    <row r="28" spans="1:7" x14ac:dyDescent="0.25">
      <c r="A28" s="2">
        <v>41947</v>
      </c>
      <c r="B28" t="s">
        <v>410</v>
      </c>
      <c r="C28" t="s">
        <v>583</v>
      </c>
      <c r="D28" s="23">
        <v>420</v>
      </c>
      <c r="F28" t="s">
        <v>583</v>
      </c>
      <c r="G28" t="s">
        <v>199</v>
      </c>
    </row>
    <row r="29" spans="1:7" x14ac:dyDescent="0.25">
      <c r="A29" s="2">
        <v>41950</v>
      </c>
      <c r="B29" t="s">
        <v>410</v>
      </c>
      <c r="C29" t="s">
        <v>164</v>
      </c>
      <c r="D29" s="23">
        <v>118.16</v>
      </c>
      <c r="F29" t="s">
        <v>164</v>
      </c>
      <c r="G29" t="s">
        <v>245</v>
      </c>
    </row>
    <row r="30" spans="1:7" x14ac:dyDescent="0.25">
      <c r="A30" s="2">
        <v>41954</v>
      </c>
      <c r="B30" t="s">
        <v>410</v>
      </c>
      <c r="C30" t="s">
        <v>164</v>
      </c>
      <c r="D30" s="23">
        <v>65.28</v>
      </c>
      <c r="F30" t="s">
        <v>164</v>
      </c>
      <c r="G30" t="s">
        <v>245</v>
      </c>
    </row>
    <row r="31" spans="1:7" x14ac:dyDescent="0.25">
      <c r="A31" s="2">
        <v>41957</v>
      </c>
      <c r="B31" t="s">
        <v>410</v>
      </c>
      <c r="C31" t="s">
        <v>164</v>
      </c>
      <c r="D31" s="23">
        <v>-16.920000000000002</v>
      </c>
      <c r="F31" t="s">
        <v>164</v>
      </c>
      <c r="G31" t="s">
        <v>245</v>
      </c>
    </row>
    <row r="32" spans="1:7" x14ac:dyDescent="0.25">
      <c r="A32" s="2">
        <v>41953</v>
      </c>
      <c r="B32" t="s">
        <v>412</v>
      </c>
      <c r="C32" t="s">
        <v>585</v>
      </c>
      <c r="D32" s="23">
        <v>49.37</v>
      </c>
      <c r="F32" t="s">
        <v>585</v>
      </c>
      <c r="G32" t="s">
        <v>201</v>
      </c>
    </row>
    <row r="33" spans="1:7" x14ac:dyDescent="0.25">
      <c r="A33" s="2">
        <v>41952</v>
      </c>
      <c r="B33" t="s">
        <v>400</v>
      </c>
      <c r="C33" t="s">
        <v>586</v>
      </c>
      <c r="D33" s="23">
        <v>2.85</v>
      </c>
      <c r="F33" t="s">
        <v>586</v>
      </c>
      <c r="G33" t="s">
        <v>202</v>
      </c>
    </row>
    <row r="34" spans="1:7" x14ac:dyDescent="0.25">
      <c r="A34" s="2">
        <v>41952</v>
      </c>
      <c r="B34" t="s">
        <v>400</v>
      </c>
      <c r="C34" t="s">
        <v>587</v>
      </c>
      <c r="D34" s="23">
        <v>9.99</v>
      </c>
      <c r="F34" t="s">
        <v>587</v>
      </c>
      <c r="G34" t="s">
        <v>201</v>
      </c>
    </row>
    <row r="35" spans="1:7" x14ac:dyDescent="0.25">
      <c r="A35" s="2">
        <v>41952</v>
      </c>
      <c r="B35" t="s">
        <v>400</v>
      </c>
      <c r="C35" t="s">
        <v>587</v>
      </c>
      <c r="D35" s="23">
        <v>2.5</v>
      </c>
      <c r="F35" t="s">
        <v>587</v>
      </c>
      <c r="G35" t="s">
        <v>201</v>
      </c>
    </row>
    <row r="36" spans="1:7" x14ac:dyDescent="0.25">
      <c r="A36" s="2">
        <v>41954</v>
      </c>
      <c r="B36" t="s">
        <v>400</v>
      </c>
      <c r="C36" t="s">
        <v>588</v>
      </c>
      <c r="D36" s="23">
        <v>2.58</v>
      </c>
      <c r="F36" t="s">
        <v>588</v>
      </c>
      <c r="G36" t="s">
        <v>202</v>
      </c>
    </row>
    <row r="37" spans="1:7" x14ac:dyDescent="0.25">
      <c r="A37" s="2">
        <v>41949</v>
      </c>
      <c r="B37" t="s">
        <v>506</v>
      </c>
      <c r="C37" t="s">
        <v>590</v>
      </c>
      <c r="D37" s="23">
        <v>20.25</v>
      </c>
      <c r="F37" t="s">
        <v>590</v>
      </c>
      <c r="G37" t="s">
        <v>207</v>
      </c>
    </row>
    <row r="38" spans="1:7" x14ac:dyDescent="0.25">
      <c r="A38" s="2">
        <v>41940</v>
      </c>
      <c r="B38" t="s">
        <v>416</v>
      </c>
      <c r="C38" t="s">
        <v>155</v>
      </c>
      <c r="D38" s="23">
        <v>57.2</v>
      </c>
      <c r="F38" t="s">
        <v>155</v>
      </c>
      <c r="G38" t="s">
        <v>190</v>
      </c>
    </row>
    <row r="39" spans="1:7" x14ac:dyDescent="0.25">
      <c r="A39" s="2">
        <v>41955</v>
      </c>
      <c r="B39" t="s">
        <v>411</v>
      </c>
      <c r="C39" t="s">
        <v>110</v>
      </c>
      <c r="D39" s="23">
        <v>7.61</v>
      </c>
      <c r="F39" t="s">
        <v>110</v>
      </c>
      <c r="G39" t="s">
        <v>245</v>
      </c>
    </row>
    <row r="40" spans="1:7" x14ac:dyDescent="0.25">
      <c r="A40" s="2">
        <v>41964</v>
      </c>
      <c r="B40" t="s">
        <v>411</v>
      </c>
      <c r="C40" t="s">
        <v>110</v>
      </c>
      <c r="D40" s="23">
        <v>47.16</v>
      </c>
      <c r="F40" t="s">
        <v>110</v>
      </c>
      <c r="G40" t="s">
        <v>245</v>
      </c>
    </row>
    <row r="41" spans="1:7" x14ac:dyDescent="0.25">
      <c r="A41" s="2">
        <v>41964</v>
      </c>
      <c r="B41" t="s">
        <v>411</v>
      </c>
      <c r="C41" t="s">
        <v>75</v>
      </c>
      <c r="D41" s="23">
        <v>10.17</v>
      </c>
      <c r="F41" t="s">
        <v>75</v>
      </c>
      <c r="G41" t="s">
        <v>245</v>
      </c>
    </row>
    <row r="42" spans="1:7" x14ac:dyDescent="0.25">
      <c r="A42" s="2">
        <v>41967</v>
      </c>
      <c r="B42" t="s">
        <v>411</v>
      </c>
      <c r="C42" t="s">
        <v>114</v>
      </c>
      <c r="D42" s="23">
        <v>82.84</v>
      </c>
      <c r="F42" t="s">
        <v>114</v>
      </c>
      <c r="G42" t="s">
        <v>245</v>
      </c>
    </row>
    <row r="43" spans="1:7" x14ac:dyDescent="0.25">
      <c r="A43" s="2">
        <v>41968</v>
      </c>
      <c r="B43" t="s">
        <v>411</v>
      </c>
      <c r="C43" t="s">
        <v>114</v>
      </c>
      <c r="D43" s="23">
        <v>46.59</v>
      </c>
      <c r="F43" t="s">
        <v>114</v>
      </c>
      <c r="G43" t="s">
        <v>245</v>
      </c>
    </row>
    <row r="44" spans="1:7" x14ac:dyDescent="0.25">
      <c r="A44" s="2">
        <v>41968</v>
      </c>
      <c r="B44" t="s">
        <v>411</v>
      </c>
      <c r="C44" t="s">
        <v>115</v>
      </c>
      <c r="D44" s="23">
        <v>2.79</v>
      </c>
      <c r="F44" t="s">
        <v>115</v>
      </c>
      <c r="G44" t="s">
        <v>245</v>
      </c>
    </row>
    <row r="45" spans="1:7" x14ac:dyDescent="0.25">
      <c r="A45" s="2">
        <v>41969</v>
      </c>
      <c r="B45" t="s">
        <v>411</v>
      </c>
      <c r="C45" t="s">
        <v>114</v>
      </c>
      <c r="D45" s="23">
        <v>47.56</v>
      </c>
      <c r="F45" t="s">
        <v>114</v>
      </c>
      <c r="G45" t="s">
        <v>245</v>
      </c>
    </row>
    <row r="46" spans="1:7" x14ac:dyDescent="0.25">
      <c r="A46" s="2">
        <v>41970</v>
      </c>
      <c r="B46" t="s">
        <v>411</v>
      </c>
      <c r="C46" t="s">
        <v>114</v>
      </c>
      <c r="D46" s="23">
        <v>32.799999999999997</v>
      </c>
      <c r="F46" t="s">
        <v>114</v>
      </c>
      <c r="G46" t="s">
        <v>245</v>
      </c>
    </row>
    <row r="47" spans="1:7" x14ac:dyDescent="0.25">
      <c r="A47" s="2">
        <v>41953</v>
      </c>
      <c r="B47" t="s">
        <v>409</v>
      </c>
      <c r="C47" t="s">
        <v>598</v>
      </c>
      <c r="D47" s="23">
        <v>22.98</v>
      </c>
      <c r="F47" t="s">
        <v>598</v>
      </c>
      <c r="G47" t="s">
        <v>188</v>
      </c>
    </row>
    <row r="48" spans="1:7" x14ac:dyDescent="0.25">
      <c r="A48" s="2">
        <v>41953</v>
      </c>
      <c r="B48" t="s">
        <v>409</v>
      </c>
      <c r="C48" t="s">
        <v>473</v>
      </c>
      <c r="D48" s="23">
        <v>-133.96</v>
      </c>
      <c r="F48" t="s">
        <v>473</v>
      </c>
      <c r="G48" t="s">
        <v>201</v>
      </c>
    </row>
    <row r="49" spans="1:7" x14ac:dyDescent="0.25">
      <c r="A49" s="2">
        <v>41954</v>
      </c>
      <c r="B49" t="s">
        <v>409</v>
      </c>
      <c r="C49" t="s">
        <v>119</v>
      </c>
      <c r="D49" s="23">
        <v>94.72</v>
      </c>
      <c r="F49" t="s">
        <v>119</v>
      </c>
      <c r="G49" t="s">
        <v>229</v>
      </c>
    </row>
    <row r="50" spans="1:7" x14ac:dyDescent="0.25">
      <c r="A50" s="2">
        <v>41954</v>
      </c>
      <c r="B50" t="s">
        <v>409</v>
      </c>
      <c r="C50" t="s">
        <v>119</v>
      </c>
      <c r="D50" s="23">
        <v>47.49</v>
      </c>
      <c r="F50" t="s">
        <v>119</v>
      </c>
      <c r="G50" t="s">
        <v>229</v>
      </c>
    </row>
    <row r="51" spans="1:7" x14ac:dyDescent="0.25">
      <c r="A51" s="2">
        <v>41955</v>
      </c>
      <c r="B51" t="s">
        <v>409</v>
      </c>
      <c r="C51" t="s">
        <v>75</v>
      </c>
      <c r="D51" s="23">
        <v>11.43</v>
      </c>
      <c r="F51" t="s">
        <v>75</v>
      </c>
      <c r="G51" t="s">
        <v>245</v>
      </c>
    </row>
    <row r="52" spans="1:7" x14ac:dyDescent="0.25">
      <c r="A52" s="2">
        <v>41956</v>
      </c>
      <c r="B52" t="s">
        <v>409</v>
      </c>
      <c r="C52" t="s">
        <v>164</v>
      </c>
      <c r="D52" s="23">
        <v>28.33</v>
      </c>
      <c r="F52" t="s">
        <v>164</v>
      </c>
      <c r="G52" t="s">
        <v>245</v>
      </c>
    </row>
    <row r="53" spans="1:7" x14ac:dyDescent="0.25">
      <c r="A53" s="2">
        <v>41956</v>
      </c>
      <c r="B53" t="s">
        <v>409</v>
      </c>
      <c r="C53" t="s">
        <v>604</v>
      </c>
      <c r="D53" s="23">
        <v>9.99</v>
      </c>
      <c r="F53" t="s">
        <v>604</v>
      </c>
      <c r="G53" t="s">
        <v>229</v>
      </c>
    </row>
    <row r="54" spans="1:7" x14ac:dyDescent="0.25">
      <c r="A54" s="2">
        <v>41963</v>
      </c>
      <c r="B54" t="s">
        <v>409</v>
      </c>
      <c r="C54" t="s">
        <v>357</v>
      </c>
      <c r="D54" s="23">
        <v>73.069999999999993</v>
      </c>
      <c r="F54" t="s">
        <v>357</v>
      </c>
      <c r="G54" t="s">
        <v>229</v>
      </c>
    </row>
    <row r="55" spans="1:7" x14ac:dyDescent="0.25">
      <c r="A55" s="2">
        <v>41963</v>
      </c>
      <c r="B55" t="s">
        <v>409</v>
      </c>
      <c r="C55" t="s">
        <v>605</v>
      </c>
      <c r="D55" s="23">
        <v>495</v>
      </c>
      <c r="F55" t="s">
        <v>605</v>
      </c>
      <c r="G55" t="s">
        <v>207</v>
      </c>
    </row>
    <row r="56" spans="1:7" x14ac:dyDescent="0.25">
      <c r="A56" s="2">
        <v>41963</v>
      </c>
      <c r="B56" t="s">
        <v>409</v>
      </c>
      <c r="C56" t="s">
        <v>108</v>
      </c>
      <c r="D56" s="23">
        <v>39.130000000000003</v>
      </c>
      <c r="F56" t="s">
        <v>108</v>
      </c>
      <c r="G56" t="s">
        <v>245</v>
      </c>
    </row>
    <row r="57" spans="1:7" x14ac:dyDescent="0.25">
      <c r="A57" s="2">
        <v>41963</v>
      </c>
      <c r="B57" t="s">
        <v>409</v>
      </c>
      <c r="C57" t="s">
        <v>108</v>
      </c>
      <c r="D57" s="23">
        <v>30.54</v>
      </c>
      <c r="F57" t="s">
        <v>108</v>
      </c>
      <c r="G57" t="s">
        <v>245</v>
      </c>
    </row>
    <row r="58" spans="1:7" x14ac:dyDescent="0.25">
      <c r="A58" s="2">
        <v>41969</v>
      </c>
      <c r="B58" t="s">
        <v>409</v>
      </c>
      <c r="C58" t="s">
        <v>121</v>
      </c>
      <c r="D58" s="23">
        <v>152.04</v>
      </c>
      <c r="F58" t="s">
        <v>121</v>
      </c>
      <c r="G58" t="s">
        <v>229</v>
      </c>
    </row>
    <row r="59" spans="1:7" x14ac:dyDescent="0.25">
      <c r="A59" s="2">
        <v>41970</v>
      </c>
      <c r="B59" t="s">
        <v>409</v>
      </c>
      <c r="C59" t="s">
        <v>477</v>
      </c>
      <c r="D59" s="23">
        <v>345</v>
      </c>
      <c r="F59" t="s">
        <v>477</v>
      </c>
      <c r="G59" t="s">
        <v>229</v>
      </c>
    </row>
    <row r="60" spans="1:7" x14ac:dyDescent="0.25">
      <c r="A60" s="2">
        <v>41948</v>
      </c>
      <c r="B60" t="s">
        <v>222</v>
      </c>
      <c r="C60" t="s">
        <v>612</v>
      </c>
      <c r="D60" s="23">
        <v>130</v>
      </c>
      <c r="F60" t="s">
        <v>612</v>
      </c>
      <c r="G60" t="s">
        <v>224</v>
      </c>
    </row>
    <row r="61" spans="1:7" x14ac:dyDescent="0.25">
      <c r="A61" s="2">
        <v>41969</v>
      </c>
      <c r="B61" t="s">
        <v>222</v>
      </c>
      <c r="C61" t="s">
        <v>108</v>
      </c>
      <c r="D61" s="23">
        <v>7.98</v>
      </c>
      <c r="F61" t="s">
        <v>108</v>
      </c>
      <c r="G61" t="s">
        <v>245</v>
      </c>
    </row>
    <row r="62" spans="1:7" x14ac:dyDescent="0.25">
      <c r="A62" s="2">
        <v>41969</v>
      </c>
      <c r="B62" t="s">
        <v>222</v>
      </c>
      <c r="C62" t="s">
        <v>108</v>
      </c>
      <c r="D62" s="23">
        <v>51</v>
      </c>
      <c r="F62" t="s">
        <v>108</v>
      </c>
      <c r="G62" t="s">
        <v>245</v>
      </c>
    </row>
    <row r="63" spans="1:7" x14ac:dyDescent="0.25">
      <c r="A63" s="2">
        <v>41970</v>
      </c>
      <c r="B63" t="s">
        <v>222</v>
      </c>
      <c r="C63" t="s">
        <v>618</v>
      </c>
      <c r="D63" s="23">
        <v>130</v>
      </c>
      <c r="F63" t="s">
        <v>618</v>
      </c>
      <c r="G63" t="s">
        <v>190</v>
      </c>
    </row>
    <row r="64" spans="1:7" x14ac:dyDescent="0.25">
      <c r="A64" s="2">
        <v>41943</v>
      </c>
      <c r="B64" t="s">
        <v>402</v>
      </c>
      <c r="C64" t="s">
        <v>622</v>
      </c>
      <c r="D64" s="23">
        <v>382.8</v>
      </c>
      <c r="F64" t="s">
        <v>622</v>
      </c>
      <c r="G64" t="s">
        <v>188</v>
      </c>
    </row>
    <row r="65" spans="1:7" x14ac:dyDescent="0.25">
      <c r="A65" s="2">
        <v>41943</v>
      </c>
      <c r="B65" t="s">
        <v>402</v>
      </c>
      <c r="C65" t="s">
        <v>75</v>
      </c>
      <c r="D65" s="23">
        <v>53.49</v>
      </c>
      <c r="F65" t="s">
        <v>75</v>
      </c>
      <c r="G65" t="s">
        <v>245</v>
      </c>
    </row>
    <row r="66" spans="1:7" x14ac:dyDescent="0.25">
      <c r="A66" s="2">
        <v>41947</v>
      </c>
      <c r="B66" t="s">
        <v>402</v>
      </c>
      <c r="C66" t="s">
        <v>108</v>
      </c>
      <c r="D66" s="23">
        <v>44.96</v>
      </c>
      <c r="F66" t="s">
        <v>108</v>
      </c>
      <c r="G66" t="s">
        <v>245</v>
      </c>
    </row>
    <row r="67" spans="1:7" x14ac:dyDescent="0.25">
      <c r="A67" s="2">
        <v>41950</v>
      </c>
      <c r="B67" t="s">
        <v>402</v>
      </c>
      <c r="C67" t="s">
        <v>626</v>
      </c>
      <c r="D67" s="23">
        <v>122.91</v>
      </c>
      <c r="F67" t="s">
        <v>626</v>
      </c>
      <c r="G67" t="s">
        <v>204</v>
      </c>
    </row>
    <row r="68" spans="1:7" x14ac:dyDescent="0.25">
      <c r="A68" s="2">
        <v>41961</v>
      </c>
      <c r="B68" t="s">
        <v>402</v>
      </c>
      <c r="C68" t="s">
        <v>75</v>
      </c>
      <c r="D68" s="23">
        <v>4.53</v>
      </c>
      <c r="F68" t="s">
        <v>75</v>
      </c>
      <c r="G68" t="s">
        <v>245</v>
      </c>
    </row>
    <row r="69" spans="1:7" x14ac:dyDescent="0.25">
      <c r="A69" s="2">
        <v>41961</v>
      </c>
      <c r="B69" t="s">
        <v>402</v>
      </c>
      <c r="C69" t="s">
        <v>75</v>
      </c>
      <c r="D69" s="23">
        <v>13.6</v>
      </c>
      <c r="F69" t="s">
        <v>75</v>
      </c>
      <c r="G69" t="s">
        <v>245</v>
      </c>
    </row>
    <row r="70" spans="1:7" x14ac:dyDescent="0.25">
      <c r="A70" s="2">
        <v>41962</v>
      </c>
      <c r="B70" t="s">
        <v>402</v>
      </c>
      <c r="C70" t="s">
        <v>108</v>
      </c>
      <c r="D70" s="23">
        <v>4.84</v>
      </c>
      <c r="F70" t="s">
        <v>108</v>
      </c>
      <c r="G70" t="s">
        <v>245</v>
      </c>
    </row>
    <row r="71" spans="1:7" x14ac:dyDescent="0.25">
      <c r="A71" s="2">
        <v>41962</v>
      </c>
      <c r="B71" t="s">
        <v>402</v>
      </c>
      <c r="C71" t="s">
        <v>108</v>
      </c>
      <c r="D71" s="23">
        <v>10.82</v>
      </c>
      <c r="F71" t="s">
        <v>108</v>
      </c>
      <c r="G71" t="s">
        <v>245</v>
      </c>
    </row>
    <row r="72" spans="1:7" x14ac:dyDescent="0.25">
      <c r="A72" s="2">
        <v>41968</v>
      </c>
      <c r="B72" t="s">
        <v>405</v>
      </c>
      <c r="C72" t="s">
        <v>633</v>
      </c>
      <c r="D72" s="23">
        <v>78</v>
      </c>
      <c r="F72" t="s">
        <v>633</v>
      </c>
      <c r="G72" t="s">
        <v>202</v>
      </c>
    </row>
    <row r="73" spans="1:7" x14ac:dyDescent="0.25">
      <c r="A73" s="2">
        <v>41947</v>
      </c>
      <c r="B73" t="s">
        <v>415</v>
      </c>
      <c r="C73" t="s">
        <v>635</v>
      </c>
      <c r="D73" s="23">
        <v>170</v>
      </c>
      <c r="F73" t="s">
        <v>635</v>
      </c>
      <c r="G73" t="s">
        <v>188</v>
      </c>
    </row>
    <row r="74" spans="1:7" x14ac:dyDescent="0.25">
      <c r="A74" s="2">
        <v>41962</v>
      </c>
      <c r="B74" t="s">
        <v>510</v>
      </c>
      <c r="C74" t="s">
        <v>155</v>
      </c>
      <c r="D74" s="23">
        <v>114.5</v>
      </c>
      <c r="F74" t="s">
        <v>155</v>
      </c>
      <c r="G74" t="s">
        <v>190</v>
      </c>
    </row>
    <row r="75" spans="1:7" x14ac:dyDescent="0.25">
      <c r="A75" s="2">
        <v>41947</v>
      </c>
      <c r="B75" t="s">
        <v>406</v>
      </c>
      <c r="C75" t="s">
        <v>155</v>
      </c>
      <c r="D75" s="23">
        <v>57.2</v>
      </c>
      <c r="F75" t="s">
        <v>155</v>
      </c>
      <c r="G75" t="s">
        <v>190</v>
      </c>
    </row>
    <row r="76" spans="1:7" x14ac:dyDescent="0.25">
      <c r="A76" s="2">
        <v>41944</v>
      </c>
      <c r="B76" t="s">
        <v>415</v>
      </c>
      <c r="C76" t="s">
        <v>638</v>
      </c>
      <c r="D76" s="23">
        <v>27.23</v>
      </c>
      <c r="F76" t="s">
        <v>638</v>
      </c>
      <c r="G76" t="s">
        <v>202</v>
      </c>
    </row>
    <row r="77" spans="1:7" x14ac:dyDescent="0.25">
      <c r="A77" s="2">
        <v>41945</v>
      </c>
      <c r="B77" t="s">
        <v>415</v>
      </c>
      <c r="C77" t="s">
        <v>641</v>
      </c>
      <c r="D77" s="23">
        <v>17.920000000000002</v>
      </c>
      <c r="F77" t="s">
        <v>641</v>
      </c>
      <c r="G77" t="s">
        <v>238</v>
      </c>
    </row>
    <row r="78" spans="1:7" x14ac:dyDescent="0.25">
      <c r="A78" s="2">
        <v>41947</v>
      </c>
      <c r="B78" t="s">
        <v>415</v>
      </c>
      <c r="C78" t="s">
        <v>643</v>
      </c>
      <c r="D78" s="23">
        <v>30.14</v>
      </c>
      <c r="F78" t="s">
        <v>643</v>
      </c>
      <c r="G78" t="s">
        <v>202</v>
      </c>
    </row>
    <row r="79" spans="1:7" x14ac:dyDescent="0.25">
      <c r="A79" s="2">
        <v>41956</v>
      </c>
      <c r="B79" t="s">
        <v>403</v>
      </c>
      <c r="C79" t="s">
        <v>132</v>
      </c>
      <c r="D79" s="23">
        <v>9.69</v>
      </c>
      <c r="F79" t="s">
        <v>132</v>
      </c>
      <c r="G79" t="s">
        <v>202</v>
      </c>
    </row>
    <row r="80" spans="1:7" x14ac:dyDescent="0.25">
      <c r="A80" s="2">
        <v>41969</v>
      </c>
      <c r="B80" t="s">
        <v>403</v>
      </c>
      <c r="C80" t="s">
        <v>340</v>
      </c>
      <c r="D80" s="23">
        <v>3.9</v>
      </c>
      <c r="F80" t="s">
        <v>340</v>
      </c>
      <c r="G80" t="s">
        <v>188</v>
      </c>
    </row>
    <row r="81" spans="1:7" x14ac:dyDescent="0.25">
      <c r="A81" s="2">
        <v>41945</v>
      </c>
      <c r="B81" t="s">
        <v>416</v>
      </c>
      <c r="C81" t="s">
        <v>646</v>
      </c>
      <c r="D81" s="23">
        <v>7.6</v>
      </c>
      <c r="F81" t="s">
        <v>646</v>
      </c>
      <c r="G81" t="s">
        <v>198</v>
      </c>
    </row>
    <row r="82" spans="1:7" x14ac:dyDescent="0.25">
      <c r="A82" s="2">
        <v>41946</v>
      </c>
      <c r="B82" t="s">
        <v>416</v>
      </c>
      <c r="C82" t="s">
        <v>643</v>
      </c>
      <c r="D82" s="23">
        <v>16.05</v>
      </c>
      <c r="F82" t="s">
        <v>643</v>
      </c>
      <c r="G82" t="s">
        <v>202</v>
      </c>
    </row>
    <row r="83" spans="1:7" x14ac:dyDescent="0.25">
      <c r="A83" s="2">
        <v>41946</v>
      </c>
      <c r="B83" t="s">
        <v>416</v>
      </c>
      <c r="C83" t="s">
        <v>647</v>
      </c>
      <c r="D83" s="23">
        <v>13.56</v>
      </c>
      <c r="F83" t="s">
        <v>647</v>
      </c>
      <c r="G83" t="s">
        <v>205</v>
      </c>
    </row>
    <row r="84" spans="1:7" x14ac:dyDescent="0.25">
      <c r="A84" s="2">
        <v>41946</v>
      </c>
      <c r="B84" t="s">
        <v>416</v>
      </c>
      <c r="C84" t="s">
        <v>648</v>
      </c>
      <c r="D84" s="23">
        <v>6.4</v>
      </c>
      <c r="F84" t="s">
        <v>648</v>
      </c>
      <c r="G84" t="s">
        <v>238</v>
      </c>
    </row>
    <row r="85" spans="1:7" x14ac:dyDescent="0.25">
      <c r="A85" s="2">
        <v>41950</v>
      </c>
      <c r="B85" t="s">
        <v>416</v>
      </c>
      <c r="C85" t="s">
        <v>312</v>
      </c>
      <c r="D85" s="23">
        <v>31.98</v>
      </c>
      <c r="F85" t="s">
        <v>312</v>
      </c>
      <c r="G85" t="s">
        <v>190</v>
      </c>
    </row>
    <row r="86" spans="1:7" x14ac:dyDescent="0.25">
      <c r="A86" s="2">
        <v>41950</v>
      </c>
      <c r="B86" t="s">
        <v>416</v>
      </c>
      <c r="C86" t="s">
        <v>651</v>
      </c>
      <c r="D86" s="23">
        <v>31.75</v>
      </c>
      <c r="F86" t="s">
        <v>651</v>
      </c>
      <c r="G86" t="s">
        <v>190</v>
      </c>
    </row>
    <row r="87" spans="1:7" x14ac:dyDescent="0.25">
      <c r="A87" s="2">
        <v>41953</v>
      </c>
      <c r="B87" t="s">
        <v>416</v>
      </c>
      <c r="C87" t="s">
        <v>652</v>
      </c>
      <c r="D87" s="23">
        <v>6.38</v>
      </c>
      <c r="F87" t="s">
        <v>652</v>
      </c>
      <c r="G87" t="s">
        <v>202</v>
      </c>
    </row>
    <row r="88" spans="1:7" x14ac:dyDescent="0.25">
      <c r="A88" s="2">
        <v>41955</v>
      </c>
      <c r="B88" t="s">
        <v>416</v>
      </c>
      <c r="C88" t="s">
        <v>654</v>
      </c>
      <c r="D88" s="23">
        <v>3.3</v>
      </c>
      <c r="F88" t="s">
        <v>654</v>
      </c>
      <c r="G88" t="s">
        <v>190</v>
      </c>
    </row>
    <row r="89" spans="1:7" x14ac:dyDescent="0.25">
      <c r="A89" s="2">
        <v>41955</v>
      </c>
      <c r="B89" t="s">
        <v>416</v>
      </c>
      <c r="C89" t="s">
        <v>656</v>
      </c>
      <c r="D89" s="23">
        <v>158.33000000000001</v>
      </c>
      <c r="F89" t="s">
        <v>656</v>
      </c>
      <c r="G89" t="s">
        <v>201</v>
      </c>
    </row>
    <row r="90" spans="1:7" x14ac:dyDescent="0.25">
      <c r="A90" s="2">
        <v>41956</v>
      </c>
      <c r="B90" t="s">
        <v>416</v>
      </c>
      <c r="C90" t="s">
        <v>488</v>
      </c>
      <c r="D90" s="23">
        <v>7.24</v>
      </c>
      <c r="F90" t="s">
        <v>488</v>
      </c>
      <c r="G90" t="s">
        <v>202</v>
      </c>
    </row>
    <row r="91" spans="1:7" x14ac:dyDescent="0.25">
      <c r="A91" s="2">
        <v>41960</v>
      </c>
      <c r="B91" t="s">
        <v>416</v>
      </c>
      <c r="C91" t="s">
        <v>488</v>
      </c>
      <c r="D91" s="23">
        <v>21.89</v>
      </c>
      <c r="F91" t="s">
        <v>488</v>
      </c>
      <c r="G91" t="s">
        <v>202</v>
      </c>
    </row>
    <row r="92" spans="1:7" x14ac:dyDescent="0.25">
      <c r="A92" s="2">
        <v>41940</v>
      </c>
      <c r="B92" t="s">
        <v>408</v>
      </c>
      <c r="C92" t="s">
        <v>138</v>
      </c>
      <c r="D92" s="23">
        <v>52.7</v>
      </c>
      <c r="F92" t="s">
        <v>138</v>
      </c>
      <c r="G92" t="s">
        <v>540</v>
      </c>
    </row>
    <row r="93" spans="1:7" x14ac:dyDescent="0.25">
      <c r="A93" s="2">
        <v>41947</v>
      </c>
      <c r="B93" t="s">
        <v>408</v>
      </c>
      <c r="C93" t="s">
        <v>138</v>
      </c>
      <c r="D93" s="23">
        <v>241.95</v>
      </c>
      <c r="F93" t="s">
        <v>138</v>
      </c>
      <c r="G93" t="s">
        <v>540</v>
      </c>
    </row>
    <row r="94" spans="1:7" x14ac:dyDescent="0.25">
      <c r="A94" s="2">
        <v>41947</v>
      </c>
      <c r="B94" t="s">
        <v>408</v>
      </c>
      <c r="C94" t="s">
        <v>271</v>
      </c>
      <c r="D94" s="23">
        <v>193.7</v>
      </c>
      <c r="F94" t="s">
        <v>271</v>
      </c>
      <c r="G94" t="s">
        <v>245</v>
      </c>
    </row>
    <row r="95" spans="1:7" x14ac:dyDescent="0.25">
      <c r="A95" s="2">
        <v>41949</v>
      </c>
      <c r="B95" t="s">
        <v>408</v>
      </c>
      <c r="C95" t="s">
        <v>138</v>
      </c>
      <c r="D95" s="23">
        <v>233.21</v>
      </c>
      <c r="F95" t="s">
        <v>138</v>
      </c>
      <c r="G95" t="s">
        <v>540</v>
      </c>
    </row>
    <row r="96" spans="1:7" x14ac:dyDescent="0.25">
      <c r="A96" s="2">
        <v>41953</v>
      </c>
      <c r="B96" t="s">
        <v>408</v>
      </c>
      <c r="C96" t="s">
        <v>141</v>
      </c>
      <c r="D96" s="23">
        <v>75.959999999999994</v>
      </c>
      <c r="F96" t="s">
        <v>141</v>
      </c>
      <c r="G96" t="s">
        <v>245</v>
      </c>
    </row>
    <row r="97" spans="1:7" x14ac:dyDescent="0.25">
      <c r="A97" s="2">
        <v>41955</v>
      </c>
      <c r="B97" t="s">
        <v>408</v>
      </c>
      <c r="C97" t="s">
        <v>138</v>
      </c>
      <c r="D97" s="23">
        <v>145.38999999999999</v>
      </c>
      <c r="F97" t="s">
        <v>138</v>
      </c>
      <c r="G97" t="s">
        <v>540</v>
      </c>
    </row>
    <row r="98" spans="1:7" x14ac:dyDescent="0.25">
      <c r="A98" s="2">
        <v>41955</v>
      </c>
      <c r="B98" t="s">
        <v>408</v>
      </c>
      <c r="C98" t="s">
        <v>138</v>
      </c>
      <c r="D98" s="23">
        <v>60.25</v>
      </c>
      <c r="F98" t="s">
        <v>138</v>
      </c>
      <c r="G98" t="s">
        <v>540</v>
      </c>
    </row>
    <row r="99" spans="1:7" x14ac:dyDescent="0.25">
      <c r="A99" s="2">
        <v>41956</v>
      </c>
      <c r="B99" t="s">
        <v>408</v>
      </c>
      <c r="C99" t="s">
        <v>138</v>
      </c>
      <c r="D99" s="23">
        <v>112.14</v>
      </c>
      <c r="F99" t="s">
        <v>138</v>
      </c>
      <c r="G99" t="s">
        <v>540</v>
      </c>
    </row>
    <row r="100" spans="1:7" x14ac:dyDescent="0.25">
      <c r="A100" s="2">
        <v>41961</v>
      </c>
      <c r="B100" t="s">
        <v>408</v>
      </c>
      <c r="C100" t="s">
        <v>138</v>
      </c>
      <c r="D100" s="23">
        <v>105.2</v>
      </c>
      <c r="F100" t="s">
        <v>138</v>
      </c>
      <c r="G100" t="s">
        <v>540</v>
      </c>
    </row>
    <row r="101" spans="1:7" x14ac:dyDescent="0.25">
      <c r="A101" s="2">
        <v>41961</v>
      </c>
      <c r="B101" t="s">
        <v>408</v>
      </c>
      <c r="C101" t="s">
        <v>138</v>
      </c>
      <c r="D101" s="23">
        <v>277.17</v>
      </c>
      <c r="F101" t="s">
        <v>138</v>
      </c>
      <c r="G101" t="s">
        <v>540</v>
      </c>
    </row>
    <row r="102" spans="1:7" x14ac:dyDescent="0.25">
      <c r="A102" s="2">
        <v>41963</v>
      </c>
      <c r="B102" t="s">
        <v>408</v>
      </c>
      <c r="C102" t="s">
        <v>138</v>
      </c>
      <c r="D102" s="23">
        <v>114.24</v>
      </c>
      <c r="F102" t="s">
        <v>138</v>
      </c>
      <c r="G102" t="s">
        <v>540</v>
      </c>
    </row>
    <row r="103" spans="1:7" x14ac:dyDescent="0.25">
      <c r="A103" s="2">
        <v>41963</v>
      </c>
      <c r="B103" t="s">
        <v>408</v>
      </c>
      <c r="C103" t="s">
        <v>138</v>
      </c>
      <c r="D103" s="23">
        <v>129.4</v>
      </c>
      <c r="F103" t="s">
        <v>138</v>
      </c>
      <c r="G103" t="s">
        <v>540</v>
      </c>
    </row>
    <row r="104" spans="1:7" x14ac:dyDescent="0.25">
      <c r="A104" s="2">
        <v>41968</v>
      </c>
      <c r="B104" t="s">
        <v>408</v>
      </c>
      <c r="C104" t="s">
        <v>138</v>
      </c>
      <c r="D104" s="23">
        <v>118.17</v>
      </c>
      <c r="F104" t="s">
        <v>138</v>
      </c>
      <c r="G104" t="s">
        <v>540</v>
      </c>
    </row>
    <row r="105" spans="1:7" x14ac:dyDescent="0.25">
      <c r="A105" s="2">
        <v>41944</v>
      </c>
      <c r="B105" t="s">
        <v>401</v>
      </c>
      <c r="C105" t="s">
        <v>249</v>
      </c>
      <c r="D105" s="23">
        <v>55.15</v>
      </c>
      <c r="F105" t="s">
        <v>249</v>
      </c>
      <c r="G105" t="s">
        <v>198</v>
      </c>
    </row>
    <row r="106" spans="1:7" x14ac:dyDescent="0.25">
      <c r="A106" s="2">
        <v>41954</v>
      </c>
      <c r="B106" t="s">
        <v>401</v>
      </c>
      <c r="C106" t="s">
        <v>662</v>
      </c>
      <c r="D106" s="23">
        <v>3.9</v>
      </c>
      <c r="F106" t="s">
        <v>662</v>
      </c>
      <c r="G106" t="s">
        <v>190</v>
      </c>
    </row>
    <row r="107" spans="1:7" x14ac:dyDescent="0.25">
      <c r="A107" s="2">
        <v>41954</v>
      </c>
      <c r="B107" t="s">
        <v>401</v>
      </c>
      <c r="C107" t="s">
        <v>662</v>
      </c>
      <c r="D107" s="23">
        <v>3.9</v>
      </c>
      <c r="F107" t="s">
        <v>662</v>
      </c>
      <c r="G107" t="s">
        <v>190</v>
      </c>
    </row>
    <row r="108" spans="1:7" x14ac:dyDescent="0.25">
      <c r="A108" s="2">
        <v>41944</v>
      </c>
      <c r="B108" t="s">
        <v>403</v>
      </c>
      <c r="C108" t="s">
        <v>666</v>
      </c>
      <c r="D108" s="23">
        <v>24.13</v>
      </c>
      <c r="F108" t="s">
        <v>666</v>
      </c>
      <c r="G108" t="s">
        <v>202</v>
      </c>
    </row>
    <row r="109" spans="1:7" x14ac:dyDescent="0.25">
      <c r="A109" s="2">
        <v>41945</v>
      </c>
      <c r="B109" t="s">
        <v>403</v>
      </c>
      <c r="C109" t="s">
        <v>174</v>
      </c>
      <c r="D109" s="23">
        <v>25</v>
      </c>
      <c r="F109" t="s">
        <v>174</v>
      </c>
      <c r="G109" t="s">
        <v>202</v>
      </c>
    </row>
    <row r="110" spans="1:7" x14ac:dyDescent="0.25">
      <c r="A110" s="2">
        <v>41967</v>
      </c>
      <c r="B110" t="s">
        <v>403</v>
      </c>
      <c r="C110" t="s">
        <v>668</v>
      </c>
      <c r="D110" s="23">
        <v>16.63</v>
      </c>
      <c r="F110" t="s">
        <v>668</v>
      </c>
      <c r="G110" t="s">
        <v>198</v>
      </c>
    </row>
    <row r="111" spans="1:7" x14ac:dyDescent="0.25">
      <c r="A111" s="2">
        <v>41970</v>
      </c>
      <c r="B111" t="s">
        <v>403</v>
      </c>
      <c r="C111" t="s">
        <v>340</v>
      </c>
      <c r="D111" s="23">
        <v>7.15</v>
      </c>
      <c r="F111" t="s">
        <v>340</v>
      </c>
      <c r="G111" t="s">
        <v>188</v>
      </c>
    </row>
    <row r="112" spans="1:7" x14ac:dyDescent="0.25">
      <c r="A112" s="2">
        <v>41953</v>
      </c>
      <c r="B112" t="s">
        <v>402</v>
      </c>
      <c r="C112" t="s">
        <v>670</v>
      </c>
      <c r="D112" s="23">
        <v>2.5</v>
      </c>
      <c r="F112" t="s">
        <v>670</v>
      </c>
      <c r="G112" t="s">
        <v>190</v>
      </c>
    </row>
    <row r="113" spans="1:7" x14ac:dyDescent="0.25">
      <c r="A113" s="2">
        <v>41961</v>
      </c>
      <c r="B113" t="s">
        <v>402</v>
      </c>
      <c r="C113" t="s">
        <v>570</v>
      </c>
      <c r="D113" s="23">
        <v>7.08</v>
      </c>
      <c r="F113" t="s">
        <v>570</v>
      </c>
      <c r="G113" t="s">
        <v>202</v>
      </c>
    </row>
    <row r="114" spans="1:7" x14ac:dyDescent="0.25">
      <c r="A114" s="2">
        <v>41956</v>
      </c>
      <c r="B114" t="s">
        <v>402</v>
      </c>
      <c r="C114" t="s">
        <v>257</v>
      </c>
      <c r="D114" s="23">
        <v>18</v>
      </c>
      <c r="F114" t="s">
        <v>257</v>
      </c>
      <c r="G114" t="s">
        <v>245</v>
      </c>
    </row>
    <row r="115" spans="1:7" x14ac:dyDescent="0.25">
      <c r="A115" s="2">
        <v>41946</v>
      </c>
      <c r="B115" t="s">
        <v>415</v>
      </c>
      <c r="C115" t="s">
        <v>673</v>
      </c>
      <c r="D115" s="23">
        <v>21.73</v>
      </c>
      <c r="F115" t="s">
        <v>673</v>
      </c>
      <c r="G115" t="s">
        <v>202</v>
      </c>
    </row>
    <row r="116" spans="1:7" x14ac:dyDescent="0.25">
      <c r="A116" s="2">
        <v>41947</v>
      </c>
      <c r="B116" t="s">
        <v>407</v>
      </c>
      <c r="C116" t="s">
        <v>155</v>
      </c>
      <c r="D116" s="23">
        <v>64.3</v>
      </c>
      <c r="F116" t="s">
        <v>155</v>
      </c>
      <c r="G116" t="s">
        <v>190</v>
      </c>
    </row>
    <row r="117" spans="1:7" x14ac:dyDescent="0.25">
      <c r="A117" s="2">
        <v>41951</v>
      </c>
      <c r="B117" t="s">
        <v>407</v>
      </c>
      <c r="C117" t="s">
        <v>297</v>
      </c>
      <c r="D117" s="23">
        <v>20</v>
      </c>
      <c r="F117" t="s">
        <v>297</v>
      </c>
      <c r="G117" t="s">
        <v>188</v>
      </c>
    </row>
    <row r="118" spans="1:7" x14ac:dyDescent="0.25">
      <c r="A118" s="2">
        <v>41953</v>
      </c>
      <c r="B118" t="s">
        <v>407</v>
      </c>
      <c r="C118" t="s">
        <v>158</v>
      </c>
      <c r="D118" s="23">
        <v>10.46</v>
      </c>
      <c r="F118" t="s">
        <v>158</v>
      </c>
      <c r="G118" t="s">
        <v>198</v>
      </c>
    </row>
    <row r="119" spans="1:7" x14ac:dyDescent="0.25">
      <c r="A119" s="2">
        <v>41960</v>
      </c>
      <c r="B119" t="s">
        <v>407</v>
      </c>
      <c r="C119" t="s">
        <v>158</v>
      </c>
      <c r="D119" s="23">
        <v>6.82</v>
      </c>
      <c r="F119" t="s">
        <v>158</v>
      </c>
      <c r="G119" t="s">
        <v>198</v>
      </c>
    </row>
    <row r="120" spans="1:7" x14ac:dyDescent="0.25">
      <c r="A120" s="2">
        <v>41965</v>
      </c>
      <c r="B120" t="s">
        <v>407</v>
      </c>
      <c r="C120" t="s">
        <v>297</v>
      </c>
      <c r="D120" s="23">
        <v>20</v>
      </c>
      <c r="F120" t="s">
        <v>297</v>
      </c>
      <c r="G120" t="s">
        <v>188</v>
      </c>
    </row>
    <row r="121" spans="1:7" x14ac:dyDescent="0.25">
      <c r="A121" s="2">
        <v>41940</v>
      </c>
      <c r="B121" t="s">
        <v>399</v>
      </c>
      <c r="C121" t="s">
        <v>166</v>
      </c>
      <c r="D121" s="23">
        <v>82.42</v>
      </c>
      <c r="F121" t="s">
        <v>166</v>
      </c>
      <c r="G121" t="s">
        <v>245</v>
      </c>
    </row>
    <row r="122" spans="1:7" x14ac:dyDescent="0.25">
      <c r="A122" s="2">
        <v>41941</v>
      </c>
      <c r="B122" t="s">
        <v>399</v>
      </c>
      <c r="C122" t="s">
        <v>675</v>
      </c>
      <c r="D122" s="23">
        <v>4.16</v>
      </c>
      <c r="F122" t="s">
        <v>675</v>
      </c>
      <c r="G122" t="s">
        <v>540</v>
      </c>
    </row>
    <row r="123" spans="1:7" x14ac:dyDescent="0.25">
      <c r="A123" s="2">
        <v>41956</v>
      </c>
      <c r="B123" t="s">
        <v>399</v>
      </c>
      <c r="C123" t="s">
        <v>676</v>
      </c>
      <c r="D123" s="23">
        <v>9.18</v>
      </c>
      <c r="F123" t="s">
        <v>676</v>
      </c>
      <c r="G123" t="s">
        <v>204</v>
      </c>
    </row>
    <row r="124" spans="1:7" x14ac:dyDescent="0.25">
      <c r="A124" s="2">
        <v>41957</v>
      </c>
      <c r="B124" t="s">
        <v>399</v>
      </c>
      <c r="C124" t="s">
        <v>164</v>
      </c>
      <c r="D124" s="23">
        <v>49.14</v>
      </c>
      <c r="F124" t="s">
        <v>164</v>
      </c>
      <c r="G124" t="s">
        <v>245</v>
      </c>
    </row>
    <row r="125" spans="1:7" x14ac:dyDescent="0.25">
      <c r="A125" s="2">
        <v>41961</v>
      </c>
      <c r="B125" t="s">
        <v>399</v>
      </c>
      <c r="C125" t="s">
        <v>166</v>
      </c>
      <c r="D125" s="23">
        <v>99.08</v>
      </c>
      <c r="F125" t="s">
        <v>166</v>
      </c>
      <c r="G125" t="s">
        <v>245</v>
      </c>
    </row>
    <row r="126" spans="1:7" x14ac:dyDescent="0.25">
      <c r="A126" s="2">
        <v>41962</v>
      </c>
      <c r="B126" t="s">
        <v>399</v>
      </c>
      <c r="C126" t="s">
        <v>166</v>
      </c>
      <c r="D126" s="23">
        <v>61.69</v>
      </c>
      <c r="F126" t="s">
        <v>166</v>
      </c>
      <c r="G126" t="s">
        <v>245</v>
      </c>
    </row>
    <row r="127" spans="1:7" x14ac:dyDescent="0.25">
      <c r="A127" s="2">
        <v>41961</v>
      </c>
      <c r="B127" t="s">
        <v>399</v>
      </c>
      <c r="C127" t="s">
        <v>677</v>
      </c>
      <c r="D127" s="23">
        <v>95.82</v>
      </c>
      <c r="F127" t="s">
        <v>677</v>
      </c>
      <c r="G127" t="s">
        <v>204</v>
      </c>
    </row>
    <row r="128" spans="1:7" x14ac:dyDescent="0.25">
      <c r="A128" s="2">
        <v>41967</v>
      </c>
      <c r="B128" t="s">
        <v>399</v>
      </c>
      <c r="C128" t="s">
        <v>679</v>
      </c>
      <c r="D128" s="23">
        <v>25.9</v>
      </c>
      <c r="F128" t="s">
        <v>679</v>
      </c>
      <c r="G128" t="s">
        <v>204</v>
      </c>
    </row>
    <row r="129" spans="1:7" x14ac:dyDescent="0.25">
      <c r="A129" s="2">
        <v>41967</v>
      </c>
      <c r="B129" t="s">
        <v>399</v>
      </c>
      <c r="C129" t="s">
        <v>236</v>
      </c>
      <c r="D129" s="23">
        <v>37.28</v>
      </c>
      <c r="F129" t="s">
        <v>236</v>
      </c>
      <c r="G129" t="s">
        <v>204</v>
      </c>
    </row>
    <row r="130" spans="1:7" x14ac:dyDescent="0.25">
      <c r="A130" s="2">
        <v>41968</v>
      </c>
      <c r="B130" t="s">
        <v>399</v>
      </c>
      <c r="C130" t="s">
        <v>108</v>
      </c>
      <c r="D130" s="23">
        <v>23.33</v>
      </c>
      <c r="F130" t="s">
        <v>108</v>
      </c>
      <c r="G130" t="s">
        <v>245</v>
      </c>
    </row>
    <row r="131" spans="1:7" x14ac:dyDescent="0.25">
      <c r="A131" s="2">
        <v>41969</v>
      </c>
      <c r="B131" t="s">
        <v>399</v>
      </c>
      <c r="C131" t="s">
        <v>166</v>
      </c>
      <c r="D131" s="23">
        <v>23.25</v>
      </c>
      <c r="F131" t="s">
        <v>166</v>
      </c>
      <c r="G131" t="s">
        <v>245</v>
      </c>
    </row>
    <row r="132" spans="1:7" x14ac:dyDescent="0.25">
      <c r="A132" s="2">
        <v>41970</v>
      </c>
      <c r="B132" t="s">
        <v>399</v>
      </c>
      <c r="C132" t="s">
        <v>681</v>
      </c>
      <c r="D132" s="23">
        <v>35.6</v>
      </c>
      <c r="F132" t="s">
        <v>681</v>
      </c>
      <c r="G132" t="s">
        <v>204</v>
      </c>
    </row>
    <row r="133" spans="1:7" x14ac:dyDescent="0.25">
      <c r="A133" s="2">
        <v>41946</v>
      </c>
      <c r="B133" t="s">
        <v>537</v>
      </c>
      <c r="C133" t="s">
        <v>337</v>
      </c>
      <c r="D133" s="23">
        <v>33.29</v>
      </c>
      <c r="F133" t="s">
        <v>337</v>
      </c>
      <c r="G133" t="s">
        <v>202</v>
      </c>
    </row>
    <row r="134" spans="1:7" x14ac:dyDescent="0.25">
      <c r="A134" s="2">
        <v>41944</v>
      </c>
      <c r="B134" t="s">
        <v>403</v>
      </c>
      <c r="C134" t="s">
        <v>683</v>
      </c>
      <c r="D134" s="23">
        <v>18.079999999999998</v>
      </c>
      <c r="F134" t="s">
        <v>683</v>
      </c>
      <c r="G134" t="s">
        <v>202</v>
      </c>
    </row>
    <row r="135" spans="1:7" x14ac:dyDescent="0.25">
      <c r="A135" s="2">
        <v>41943</v>
      </c>
      <c r="B135" t="s">
        <v>403</v>
      </c>
      <c r="C135" t="s">
        <v>684</v>
      </c>
      <c r="D135" s="23">
        <v>17.12</v>
      </c>
      <c r="F135" t="s">
        <v>684</v>
      </c>
      <c r="G135" t="s">
        <v>540</v>
      </c>
    </row>
    <row r="136" spans="1:7" x14ac:dyDescent="0.25">
      <c r="A136" s="2">
        <v>41946</v>
      </c>
      <c r="B136" t="s">
        <v>403</v>
      </c>
      <c r="C136" t="s">
        <v>686</v>
      </c>
      <c r="D136" s="23">
        <v>4.83</v>
      </c>
      <c r="F136" t="s">
        <v>686</v>
      </c>
      <c r="G136" t="s">
        <v>202</v>
      </c>
    </row>
    <row r="137" spans="1:7" x14ac:dyDescent="0.25">
      <c r="A137" s="2">
        <v>41957</v>
      </c>
      <c r="B137" t="s">
        <v>403</v>
      </c>
      <c r="C137" t="s">
        <v>687</v>
      </c>
      <c r="D137" s="23">
        <v>173.04</v>
      </c>
      <c r="F137" t="s">
        <v>687</v>
      </c>
      <c r="G137" t="s">
        <v>188</v>
      </c>
    </row>
    <row r="138" spans="1:7" x14ac:dyDescent="0.25">
      <c r="A138" s="2">
        <v>41943</v>
      </c>
      <c r="B138" t="s">
        <v>403</v>
      </c>
      <c r="C138" t="s">
        <v>690</v>
      </c>
      <c r="D138" s="23">
        <v>800.04</v>
      </c>
      <c r="F138" t="s">
        <v>690</v>
      </c>
      <c r="G138" t="s">
        <v>540</v>
      </c>
    </row>
    <row r="139" spans="1:7" x14ac:dyDescent="0.25">
      <c r="A139" s="2">
        <v>41940</v>
      </c>
      <c r="B139" t="s">
        <v>506</v>
      </c>
      <c r="C139" t="s">
        <v>366</v>
      </c>
      <c r="D139" s="23">
        <v>9.1999999999999993</v>
      </c>
      <c r="F139" t="s">
        <v>366</v>
      </c>
      <c r="G139" t="s">
        <v>245</v>
      </c>
    </row>
    <row r="140" spans="1:7" x14ac:dyDescent="0.25">
      <c r="A140" s="2">
        <v>41940</v>
      </c>
      <c r="B140" t="s">
        <v>506</v>
      </c>
      <c r="C140" t="s">
        <v>366</v>
      </c>
      <c r="D140" s="23">
        <v>0.56999999999999995</v>
      </c>
      <c r="F140" t="s">
        <v>366</v>
      </c>
      <c r="G140" t="s">
        <v>245</v>
      </c>
    </row>
    <row r="141" spans="1:7" x14ac:dyDescent="0.25">
      <c r="A141" s="2">
        <v>41953</v>
      </c>
      <c r="B141" t="s">
        <v>506</v>
      </c>
      <c r="C141" t="s">
        <v>695</v>
      </c>
      <c r="D141" s="23">
        <v>35</v>
      </c>
      <c r="F141" t="s">
        <v>695</v>
      </c>
      <c r="G141" t="s">
        <v>190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318455a8-4938-4883-8194-69bbfa3b62a9">
  <element uid="id_protective_marking_new_item_1" value=""/>
  <element uid="82fb38bc-890e-4432-baa2-372190a75e0c" value=""/>
</sisl>
</file>

<file path=customXml/itemProps1.xml><?xml version="1.0" encoding="utf-8"?>
<ds:datastoreItem xmlns:ds="http://schemas.openxmlformats.org/officeDocument/2006/customXml" ds:itemID="{4F968871-BB11-4D7E-9493-E55DAC7EB80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Summary</vt:lpstr>
      <vt:lpstr>lookup</vt:lpstr>
      <vt:lpstr>Dept Look up</vt:lpstr>
      <vt:lpstr>Published</vt:lpstr>
      <vt:lpstr>data!November_2014</vt:lpstr>
      <vt:lpstr>data!October_2014</vt:lpstr>
      <vt:lpstr>data!September_2014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Ali</dc:creator>
  <cp:lastModifiedBy>GreeneJ</cp:lastModifiedBy>
  <dcterms:created xsi:type="dcterms:W3CDTF">2014-10-27T12:38:11Z</dcterms:created>
  <dcterms:modified xsi:type="dcterms:W3CDTF">2016-03-16T10:25:02Z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2d4b8092-699f-4ac0-ae21-1b26c3ffa1c0</vt:lpwstr>
  </property>
  <property fmtid="{D5CDD505-2E9C-101B-9397-08002B2CF9AE}" pid="3" name="bjSaver">
    <vt:lpwstr>mlk2iNT74f22mhGHAWFNwiGdscS+q2dN</vt:lpwstr>
  </property>
  <property fmtid="{D5CDD505-2E9C-101B-9397-08002B2CF9AE}" pid="4" name="bjDocumentLabelXML">
    <vt:lpwstr>&lt;?xml version="1.0"?&gt;&lt;sisl xmlns:xsi="http://www.w3.org/2001/XMLSchema-instance" xmlns:xsd="http://www.w3.org/2001/XMLSchema" sislVersion="0" policy="318455a8-4938-4883-8194-69bbfa3b62a9" xmlns="http://www.boldonjames.com/2008/01/sie/internal/label"&gt;  &lt;el</vt:lpwstr>
  </property>
  <property fmtid="{D5CDD505-2E9C-101B-9397-08002B2CF9AE}" pid="5" name="bjDocumentLabelXML-0">
    <vt:lpwstr>ement uid="id_protective_marking_new_item_1" value="" /&gt;  &lt;element uid="82fb38bc-890e-4432-baa2-372190a75e0c" value="" /&gt;&lt;/sisl&gt;</vt:lpwstr>
  </property>
  <property fmtid="{D5CDD505-2E9C-101B-9397-08002B2CF9AE}" pid="6" name="bjDocumentSecurityLabel">
    <vt:lpwstr> NOT PROTECTIVELY MARKED</vt:lpwstr>
  </property>
  <property fmtid="{D5CDD505-2E9C-101B-9397-08002B2CF9AE}" pid="7" name="ProtectiveMarking">
    <vt:lpwstr> NOT PROTECTIVELY MARKED</vt:lpwstr>
  </property>
  <property fmtid="{D5CDD505-2E9C-101B-9397-08002B2CF9AE}" pid="8" name="FRS-ProtectiveMarking">
    <vt:lpwstr>[WILTS-FRS/NOT PROTECTIVELY MARKED]</vt:lpwstr>
  </property>
</Properties>
</file>